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eith.low\Downloads\"/>
    </mc:Choice>
  </mc:AlternateContent>
  <xr:revisionPtr revIDLastSave="0" documentId="13_ncr:1_{F5F68FF9-2209-4DF1-87F6-7F80B83855CA}" xr6:coauthVersionLast="47" xr6:coauthVersionMax="47" xr10:uidLastSave="{00000000-0000-0000-0000-000000000000}"/>
  <bookViews>
    <workbookView xWindow="-108" yWindow="-108" windowWidth="23256" windowHeight="14016" activeTab="1" xr2:uid="{C80F388F-8239-41DE-A774-A57F81A23698}"/>
  </bookViews>
  <sheets>
    <sheet name="1. Project ID" sheetId="2" r:id="rId1"/>
    <sheet name="2. Scope of Works" sheetId="3" r:id="rId2"/>
    <sheet name="3. Trades" sheetId="4" r:id="rId3"/>
    <sheet name="4. Summary of Resilience Works" sheetId="5" r:id="rId4"/>
    <sheet name="5. QBCC Table 1" sheetId="6" state="hidden" r:id="rId5"/>
    <sheet name="Category Works List" sheetId="7" state="hidden" r:id="rId6"/>
  </sheets>
  <externalReferences>
    <externalReference r:id="rId7"/>
  </externalReferences>
  <definedNames>
    <definedName name="_xlnm._FilterDatabase" localSheetId="1" hidden="1">'2. Scope of Works'!$B$9:$B$222</definedName>
    <definedName name="AdditionalCosts" comment="16.0">'Category Works List'!$P$3:$P$7</definedName>
    <definedName name="Cabinetry" comment="12.0">'Category Works List'!$L$3:$L$6</definedName>
    <definedName name="DemolishandRebuildProgram" comment="14.0">'Category Works List'!$N$3</definedName>
    <definedName name="DoorsandWindows" comment="10.0">'Category Works List'!$J$3:$J$9</definedName>
    <definedName name="ExternalCladdingandStructure" comment="2.0">'Category Works List'!$B$3:$B$11</definedName>
    <definedName name="ExternalServices" comment="1.0">'Category Works List'!$A$3:$A$8</definedName>
    <definedName name="HomeRaisingProgram" comment="13.0">'Category Works List'!$M$3</definedName>
    <definedName name="Insulation" comment="4.0">'Category Works List'!$D$3</definedName>
    <definedName name="InternalFloorsandCeilings" comment="6.0">'Category Works List'!$F$3:$F$4</definedName>
    <definedName name="InternalServicesElectrical" comment="11.0">'Category Works List'!$K$3:$K$4</definedName>
    <definedName name="internalStairs" comment="9.0">'Category Works List'!$I$3</definedName>
    <definedName name="InternalStructuralMembers" comment="5.0">'Category Works List'!$E$3</definedName>
    <definedName name="InternalWalls" comment="7.0">'Category Works List'!$G$3</definedName>
    <definedName name="OtherProjectCosts" comment="15.0">'Category Works List'!$O$3:$O$4</definedName>
    <definedName name="_xlnm.Print_Area" localSheetId="0">'1. Project ID'!$C$1:$G$46</definedName>
    <definedName name="_xlnm.Print_Area" localSheetId="1">'2. Scope of Works'!$D$1:$R$227</definedName>
    <definedName name="_xlnm.Print_Area" localSheetId="2">'3. Trades'!$C$1:$I$50</definedName>
    <definedName name="_xlnm.Print_Area" localSheetId="3">'4. Summary of Resilience Works'!$C$1:$K$62</definedName>
    <definedName name="_xlnm.Print_Titles" localSheetId="1">'2. Scope of Works'!$8:$8</definedName>
    <definedName name="_xlnm.Print_Titles" localSheetId="3">'4. Summary of Resilience Works'!$9:$9</definedName>
    <definedName name="prmRHFNo">[1]MainPage!$B$3</definedName>
    <definedName name="WallFraming" comment="3.0">'Category Works List'!$C$3</definedName>
    <definedName name="WetAreas" comment="8.0">'Category Works List'!$H$3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1" i="3" l="1"/>
  <c r="F11" i="3"/>
  <c r="D11" i="3"/>
  <c r="F12" i="3"/>
  <c r="D12" i="3"/>
  <c r="C61" i="5"/>
  <c r="I57" i="5"/>
  <c r="H57" i="5"/>
  <c r="I56" i="5"/>
  <c r="H56" i="5"/>
  <c r="I55" i="5"/>
  <c r="H55" i="5"/>
  <c r="BG9" i="5"/>
  <c r="BF9" i="5"/>
  <c r="BE9"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D7" i="5"/>
  <c r="J6" i="5"/>
  <c r="D6" i="5"/>
  <c r="J5" i="5"/>
  <c r="D5" i="5"/>
  <c r="D4" i="5"/>
  <c r="J3" i="5"/>
  <c r="D3" i="5"/>
  <c r="J2" i="5"/>
  <c r="J1" i="5"/>
  <c r="C1" i="5"/>
  <c r="K49" i="4"/>
  <c r="K48" i="4"/>
  <c r="K47" i="4"/>
  <c r="K46" i="4"/>
  <c r="K45" i="4"/>
  <c r="K44" i="4"/>
  <c r="K43" i="4"/>
  <c r="K42" i="4"/>
  <c r="K41" i="4"/>
  <c r="K40" i="4"/>
  <c r="S222" i="3"/>
  <c r="S221" i="3"/>
  <c r="S220" i="3"/>
  <c r="R216" i="3"/>
  <c r="Q216" i="3"/>
  <c r="S215" i="3"/>
  <c r="R215" i="3"/>
  <c r="R217" i="3" s="1"/>
  <c r="I54" i="5" s="1"/>
  <c r="Q215" i="3"/>
  <c r="S208" i="3"/>
  <c r="R208" i="3"/>
  <c r="Q208" i="3"/>
  <c r="S207" i="3"/>
  <c r="R207" i="3"/>
  <c r="Q207" i="3"/>
  <c r="S206" i="3"/>
  <c r="R206" i="3"/>
  <c r="Q206" i="3"/>
  <c r="S205" i="3"/>
  <c r="R205" i="3"/>
  <c r="Q205" i="3"/>
  <c r="S204" i="3"/>
  <c r="R204" i="3"/>
  <c r="Q204" i="3"/>
  <c r="S203" i="3"/>
  <c r="R203" i="3"/>
  <c r="Q203" i="3"/>
  <c r="S202" i="3"/>
  <c r="R202" i="3"/>
  <c r="Q202" i="3"/>
  <c r="S201" i="3"/>
  <c r="R201" i="3"/>
  <c r="Q201" i="3"/>
  <c r="S200" i="3"/>
  <c r="R200" i="3"/>
  <c r="Q200" i="3"/>
  <c r="S199" i="3"/>
  <c r="R199" i="3"/>
  <c r="Q199" i="3"/>
  <c r="S198" i="3"/>
  <c r="R198" i="3"/>
  <c r="Q198" i="3"/>
  <c r="S197" i="3"/>
  <c r="R197" i="3"/>
  <c r="Q197" i="3"/>
  <c r="S196" i="3"/>
  <c r="R196" i="3"/>
  <c r="Q196" i="3"/>
  <c r="S195" i="3"/>
  <c r="R195" i="3"/>
  <c r="Q195" i="3"/>
  <c r="S194" i="3"/>
  <c r="R194" i="3"/>
  <c r="Q194" i="3"/>
  <c r="S193" i="3"/>
  <c r="R193" i="3"/>
  <c r="Q193" i="3"/>
  <c r="S192" i="3"/>
  <c r="R192" i="3"/>
  <c r="Q192" i="3"/>
  <c r="S191" i="3"/>
  <c r="R191" i="3"/>
  <c r="Q191" i="3"/>
  <c r="S190" i="3"/>
  <c r="R190" i="3"/>
  <c r="Q190" i="3"/>
  <c r="S189" i="3"/>
  <c r="R189" i="3"/>
  <c r="Q189" i="3"/>
  <c r="S188" i="3"/>
  <c r="R188" i="3"/>
  <c r="Q188" i="3"/>
  <c r="S187" i="3"/>
  <c r="R187" i="3"/>
  <c r="Q187" i="3"/>
  <c r="S186" i="3"/>
  <c r="R186" i="3"/>
  <c r="Q186" i="3"/>
  <c r="S185" i="3"/>
  <c r="R185" i="3"/>
  <c r="Q185" i="3"/>
  <c r="S184" i="3"/>
  <c r="R184" i="3"/>
  <c r="Q184" i="3"/>
  <c r="D184" i="3"/>
  <c r="B184" i="3" s="1"/>
  <c r="S183" i="3"/>
  <c r="R183" i="3"/>
  <c r="Q183" i="3"/>
  <c r="D183" i="3"/>
  <c r="D185" i="3" s="1"/>
  <c r="D187" i="3" s="1"/>
  <c r="S179" i="3"/>
  <c r="R179" i="3"/>
  <c r="Q179" i="3"/>
  <c r="J179" i="3"/>
  <c r="H179" i="3"/>
  <c r="F179" i="3"/>
  <c r="D179" i="3"/>
  <c r="B179" i="3" s="1"/>
  <c r="S178" i="3"/>
  <c r="R178" i="3"/>
  <c r="Q178" i="3"/>
  <c r="J178" i="3"/>
  <c r="H178" i="3"/>
  <c r="F178" i="3"/>
  <c r="D178" i="3"/>
  <c r="B178" i="3" s="1"/>
  <c r="S177" i="3"/>
  <c r="R177" i="3"/>
  <c r="Q177" i="3"/>
  <c r="J177" i="3"/>
  <c r="H177" i="3"/>
  <c r="F177" i="3"/>
  <c r="D177" i="3"/>
  <c r="B177" i="3" s="1"/>
  <c r="S176" i="3"/>
  <c r="R176" i="3"/>
  <c r="Q176" i="3"/>
  <c r="J176" i="3"/>
  <c r="H176" i="3"/>
  <c r="F176" i="3"/>
  <c r="D176" i="3"/>
  <c r="B176" i="3" s="1"/>
  <c r="S175" i="3"/>
  <c r="R175" i="3"/>
  <c r="Q175" i="3"/>
  <c r="J175" i="3"/>
  <c r="H175" i="3"/>
  <c r="F175" i="3"/>
  <c r="D175" i="3"/>
  <c r="B175" i="3" s="1"/>
  <c r="S174" i="3"/>
  <c r="R174" i="3"/>
  <c r="Q174" i="3"/>
  <c r="J174" i="3"/>
  <c r="H174" i="3"/>
  <c r="F174" i="3"/>
  <c r="D174" i="3"/>
  <c r="B174" i="3" s="1"/>
  <c r="S173" i="3"/>
  <c r="R173" i="3"/>
  <c r="Q173" i="3"/>
  <c r="J173" i="3"/>
  <c r="H173" i="3"/>
  <c r="F173" i="3"/>
  <c r="D173" i="3"/>
  <c r="B173" i="3" s="1"/>
  <c r="S172" i="3"/>
  <c r="R172" i="3"/>
  <c r="Q172" i="3"/>
  <c r="J172" i="3"/>
  <c r="H172" i="3"/>
  <c r="F172" i="3"/>
  <c r="D172" i="3"/>
  <c r="B172" i="3" s="1"/>
  <c r="S171" i="3"/>
  <c r="R171" i="3"/>
  <c r="Q171" i="3"/>
  <c r="J171" i="3"/>
  <c r="H171" i="3"/>
  <c r="F171" i="3"/>
  <c r="D171" i="3"/>
  <c r="B171" i="3" s="1"/>
  <c r="S170" i="3"/>
  <c r="R170" i="3"/>
  <c r="Q170" i="3"/>
  <c r="J170" i="3"/>
  <c r="H170" i="3"/>
  <c r="F170" i="3"/>
  <c r="D170" i="3"/>
  <c r="B170" i="3" s="1"/>
  <c r="S169" i="3"/>
  <c r="R169" i="3"/>
  <c r="Q169" i="3"/>
  <c r="J169" i="3"/>
  <c r="H169" i="3"/>
  <c r="F169" i="3"/>
  <c r="D169" i="3"/>
  <c r="B169" i="3" s="1"/>
  <c r="S168" i="3"/>
  <c r="R168" i="3"/>
  <c r="Q168" i="3"/>
  <c r="J168" i="3"/>
  <c r="H168" i="3"/>
  <c r="F168" i="3"/>
  <c r="D168" i="3"/>
  <c r="B168" i="3" s="1"/>
  <c r="S167" i="3"/>
  <c r="R167" i="3"/>
  <c r="Q167" i="3"/>
  <c r="J167" i="3"/>
  <c r="H167" i="3"/>
  <c r="F167" i="3"/>
  <c r="D167" i="3"/>
  <c r="B167" i="3"/>
  <c r="S166" i="3"/>
  <c r="R166" i="3"/>
  <c r="Q166" i="3"/>
  <c r="J166" i="3"/>
  <c r="H166" i="3"/>
  <c r="F166" i="3"/>
  <c r="D166" i="3"/>
  <c r="B166" i="3"/>
  <c r="S165" i="3"/>
  <c r="R165" i="3"/>
  <c r="Q165" i="3"/>
  <c r="J165" i="3"/>
  <c r="H165" i="3"/>
  <c r="F165" i="3"/>
  <c r="D165" i="3"/>
  <c r="B165" i="3" s="1"/>
  <c r="S164" i="3"/>
  <c r="R164" i="3"/>
  <c r="Q164" i="3"/>
  <c r="J164" i="3"/>
  <c r="H164" i="3"/>
  <c r="F164" i="3"/>
  <c r="D164" i="3"/>
  <c r="B164" i="3" s="1"/>
  <c r="S163" i="3"/>
  <c r="R163" i="3"/>
  <c r="Q163" i="3"/>
  <c r="J163" i="3"/>
  <c r="H163" i="3"/>
  <c r="F163" i="3"/>
  <c r="D163" i="3"/>
  <c r="B163" i="3" s="1"/>
  <c r="S162" i="3"/>
  <c r="R162" i="3"/>
  <c r="Q162" i="3"/>
  <c r="J162" i="3"/>
  <c r="H162" i="3"/>
  <c r="F162" i="3"/>
  <c r="D162" i="3"/>
  <c r="B162" i="3" s="1"/>
  <c r="S161" i="3"/>
  <c r="R161" i="3"/>
  <c r="Q161" i="3"/>
  <c r="J161" i="3"/>
  <c r="H161" i="3"/>
  <c r="F161" i="3"/>
  <c r="D161" i="3"/>
  <c r="B161" i="3" s="1"/>
  <c r="S160" i="3"/>
  <c r="R160" i="3"/>
  <c r="Q160" i="3"/>
  <c r="J160" i="3"/>
  <c r="H160" i="3"/>
  <c r="F160" i="3"/>
  <c r="D160" i="3"/>
  <c r="B160" i="3" s="1"/>
  <c r="S159" i="3"/>
  <c r="R159" i="3"/>
  <c r="Q159" i="3"/>
  <c r="J159" i="3"/>
  <c r="H159" i="3"/>
  <c r="F159" i="3"/>
  <c r="D159" i="3"/>
  <c r="B159" i="3" s="1"/>
  <c r="S158" i="3"/>
  <c r="R158" i="3"/>
  <c r="Q158" i="3"/>
  <c r="J158" i="3"/>
  <c r="H158" i="3"/>
  <c r="F158" i="3"/>
  <c r="D158" i="3"/>
  <c r="B158" i="3" s="1"/>
  <c r="S157" i="3"/>
  <c r="R157" i="3"/>
  <c r="Q157" i="3"/>
  <c r="J157" i="3"/>
  <c r="H157" i="3"/>
  <c r="F157" i="3"/>
  <c r="D157" i="3"/>
  <c r="B157" i="3" s="1"/>
  <c r="S156" i="3"/>
  <c r="R156" i="3"/>
  <c r="Q156" i="3"/>
  <c r="J156" i="3"/>
  <c r="H156" i="3"/>
  <c r="F156" i="3"/>
  <c r="D156" i="3"/>
  <c r="B156" i="3" s="1"/>
  <c r="S155" i="3"/>
  <c r="R155" i="3"/>
  <c r="Q155" i="3"/>
  <c r="J155" i="3"/>
  <c r="H155" i="3"/>
  <c r="F155" i="3"/>
  <c r="D155" i="3"/>
  <c r="B155" i="3" s="1"/>
  <c r="S154" i="3"/>
  <c r="R154" i="3"/>
  <c r="Q154" i="3"/>
  <c r="J154" i="3"/>
  <c r="H154" i="3"/>
  <c r="F154" i="3"/>
  <c r="D154" i="3"/>
  <c r="B154" i="3" s="1"/>
  <c r="S153" i="3"/>
  <c r="R153" i="3"/>
  <c r="Q153" i="3"/>
  <c r="J153" i="3"/>
  <c r="H153" i="3"/>
  <c r="F153" i="3"/>
  <c r="D153" i="3"/>
  <c r="B153" i="3" s="1"/>
  <c r="S152" i="3"/>
  <c r="R152" i="3"/>
  <c r="Q152" i="3"/>
  <c r="J152" i="3"/>
  <c r="H152" i="3"/>
  <c r="F152" i="3"/>
  <c r="D152" i="3"/>
  <c r="B152" i="3" s="1"/>
  <c r="S151" i="3"/>
  <c r="R151" i="3"/>
  <c r="Q151" i="3"/>
  <c r="J151" i="3"/>
  <c r="H151" i="3"/>
  <c r="F151" i="3"/>
  <c r="D151" i="3"/>
  <c r="B151" i="3" s="1"/>
  <c r="S150" i="3"/>
  <c r="R150" i="3"/>
  <c r="Q150" i="3"/>
  <c r="J150" i="3"/>
  <c r="H150" i="3"/>
  <c r="F150" i="3"/>
  <c r="D150" i="3"/>
  <c r="B150" i="3" s="1"/>
  <c r="S149" i="3"/>
  <c r="R149" i="3"/>
  <c r="Q149" i="3"/>
  <c r="J149" i="3"/>
  <c r="H149" i="3"/>
  <c r="F149" i="3"/>
  <c r="D149" i="3"/>
  <c r="B149" i="3" s="1"/>
  <c r="S148" i="3"/>
  <c r="R148" i="3"/>
  <c r="Q148" i="3"/>
  <c r="J148" i="3"/>
  <c r="H148" i="3"/>
  <c r="F148" i="3"/>
  <c r="D148" i="3"/>
  <c r="B148" i="3" s="1"/>
  <c r="S147" i="3"/>
  <c r="R147" i="3"/>
  <c r="Q147" i="3"/>
  <c r="J147" i="3"/>
  <c r="H147" i="3"/>
  <c r="F147" i="3"/>
  <c r="D147" i="3"/>
  <c r="B147" i="3" s="1"/>
  <c r="S146" i="3"/>
  <c r="R146" i="3"/>
  <c r="Q146" i="3"/>
  <c r="J146" i="3"/>
  <c r="H146" i="3"/>
  <c r="F146" i="3"/>
  <c r="D146" i="3"/>
  <c r="B146" i="3" s="1"/>
  <c r="S145" i="3"/>
  <c r="R145" i="3"/>
  <c r="Q145" i="3"/>
  <c r="J145" i="3"/>
  <c r="H145" i="3"/>
  <c r="F145" i="3"/>
  <c r="D145" i="3"/>
  <c r="B145" i="3" s="1"/>
  <c r="S144" i="3"/>
  <c r="R144" i="3"/>
  <c r="Q144" i="3"/>
  <c r="J144" i="3"/>
  <c r="H144" i="3"/>
  <c r="F144" i="3"/>
  <c r="D144" i="3"/>
  <c r="B144" i="3" s="1"/>
  <c r="S143" i="3"/>
  <c r="R143" i="3"/>
  <c r="Q143" i="3"/>
  <c r="J143" i="3"/>
  <c r="H143" i="3"/>
  <c r="F143" i="3"/>
  <c r="D143" i="3"/>
  <c r="B143" i="3" s="1"/>
  <c r="S142" i="3"/>
  <c r="R142" i="3"/>
  <c r="Q142" i="3"/>
  <c r="J142" i="3"/>
  <c r="H142" i="3"/>
  <c r="F142" i="3"/>
  <c r="D142" i="3"/>
  <c r="B142" i="3" s="1"/>
  <c r="S141" i="3"/>
  <c r="R141" i="3"/>
  <c r="Q141" i="3"/>
  <c r="J141" i="3"/>
  <c r="H141" i="3"/>
  <c r="F141" i="3"/>
  <c r="D141" i="3"/>
  <c r="B141" i="3" s="1"/>
  <c r="S140" i="3"/>
  <c r="R140" i="3"/>
  <c r="Q140" i="3"/>
  <c r="J140" i="3"/>
  <c r="H140" i="3"/>
  <c r="F140" i="3"/>
  <c r="D140" i="3"/>
  <c r="B140" i="3" s="1"/>
  <c r="S139" i="3"/>
  <c r="R139" i="3"/>
  <c r="Q139" i="3"/>
  <c r="J139" i="3"/>
  <c r="H139" i="3"/>
  <c r="F139" i="3"/>
  <c r="D139" i="3"/>
  <c r="B139" i="3" s="1"/>
  <c r="S138" i="3"/>
  <c r="R138" i="3"/>
  <c r="Q138" i="3"/>
  <c r="J138" i="3"/>
  <c r="H138" i="3"/>
  <c r="F138" i="3"/>
  <c r="D138" i="3"/>
  <c r="B138" i="3" s="1"/>
  <c r="S137" i="3"/>
  <c r="R137" i="3"/>
  <c r="Q137" i="3"/>
  <c r="J137" i="3"/>
  <c r="H137" i="3"/>
  <c r="F137" i="3"/>
  <c r="D137" i="3"/>
  <c r="B137" i="3" s="1"/>
  <c r="S136" i="3"/>
  <c r="R136" i="3"/>
  <c r="Q136" i="3"/>
  <c r="J136" i="3"/>
  <c r="H136" i="3"/>
  <c r="F136" i="3"/>
  <c r="D136" i="3"/>
  <c r="B136" i="3" s="1"/>
  <c r="S135" i="3"/>
  <c r="R135" i="3"/>
  <c r="Q135" i="3"/>
  <c r="J135" i="3"/>
  <c r="H135" i="3"/>
  <c r="F135" i="3"/>
  <c r="D135" i="3"/>
  <c r="B135" i="3" s="1"/>
  <c r="S134" i="3"/>
  <c r="R134" i="3"/>
  <c r="Q134" i="3"/>
  <c r="J134" i="3"/>
  <c r="H134" i="3"/>
  <c r="F134" i="3"/>
  <c r="D134" i="3"/>
  <c r="B134" i="3" s="1"/>
  <c r="S133" i="3"/>
  <c r="R133" i="3"/>
  <c r="Q133" i="3"/>
  <c r="J133" i="3"/>
  <c r="H133" i="3"/>
  <c r="F133" i="3"/>
  <c r="D133" i="3"/>
  <c r="B133" i="3" s="1"/>
  <c r="S132" i="3"/>
  <c r="R132" i="3"/>
  <c r="Q132" i="3"/>
  <c r="J132" i="3"/>
  <c r="H132" i="3"/>
  <c r="F132" i="3"/>
  <c r="D132" i="3"/>
  <c r="B132" i="3" s="1"/>
  <c r="S131" i="3"/>
  <c r="R131" i="3"/>
  <c r="Q131" i="3"/>
  <c r="J131" i="3"/>
  <c r="H131" i="3"/>
  <c r="F131" i="3"/>
  <c r="D131" i="3"/>
  <c r="B131" i="3" s="1"/>
  <c r="S130" i="3"/>
  <c r="R130" i="3"/>
  <c r="Q130" i="3"/>
  <c r="J130" i="3"/>
  <c r="H130" i="3"/>
  <c r="F130" i="3"/>
  <c r="D130" i="3"/>
  <c r="B130" i="3" s="1"/>
  <c r="S129" i="3"/>
  <c r="R129" i="3"/>
  <c r="Q129" i="3"/>
  <c r="J129" i="3"/>
  <c r="H129" i="3"/>
  <c r="F129" i="3"/>
  <c r="D129" i="3"/>
  <c r="B129" i="3" s="1"/>
  <c r="S128" i="3"/>
  <c r="R128" i="3"/>
  <c r="Q128" i="3"/>
  <c r="J128" i="3"/>
  <c r="H128" i="3"/>
  <c r="F128" i="3"/>
  <c r="D128" i="3"/>
  <c r="B128" i="3" s="1"/>
  <c r="S127" i="3"/>
  <c r="R127" i="3"/>
  <c r="Q127" i="3"/>
  <c r="J127" i="3"/>
  <c r="H127" i="3"/>
  <c r="F127" i="3"/>
  <c r="D127" i="3"/>
  <c r="B127" i="3" s="1"/>
  <c r="S126" i="3"/>
  <c r="R126" i="3"/>
  <c r="Q126" i="3"/>
  <c r="J126" i="3"/>
  <c r="H126" i="3"/>
  <c r="F126" i="3"/>
  <c r="D126" i="3"/>
  <c r="B126" i="3" s="1"/>
  <c r="S125" i="3"/>
  <c r="R125" i="3"/>
  <c r="Q125" i="3"/>
  <c r="J125" i="3"/>
  <c r="H125" i="3"/>
  <c r="F125" i="3"/>
  <c r="S124" i="3"/>
  <c r="R124" i="3"/>
  <c r="Q124" i="3"/>
  <c r="J124" i="3"/>
  <c r="H124" i="3"/>
  <c r="F124" i="3"/>
  <c r="D124" i="3"/>
  <c r="B124" i="3" s="1"/>
  <c r="S123" i="3"/>
  <c r="R123" i="3"/>
  <c r="Q123" i="3"/>
  <c r="J123" i="3"/>
  <c r="H123" i="3"/>
  <c r="F123" i="3"/>
  <c r="D123" i="3"/>
  <c r="B123" i="3" s="1"/>
  <c r="S122" i="3"/>
  <c r="R122" i="3"/>
  <c r="Q122" i="3"/>
  <c r="J122" i="3"/>
  <c r="H122" i="3"/>
  <c r="F122" i="3"/>
  <c r="D122" i="3"/>
  <c r="B122" i="3" s="1"/>
  <c r="S121" i="3"/>
  <c r="R121" i="3"/>
  <c r="Q121" i="3"/>
  <c r="J121" i="3"/>
  <c r="H121" i="3"/>
  <c r="F121" i="3"/>
  <c r="D121" i="3"/>
  <c r="B121" i="3" s="1"/>
  <c r="S120" i="3"/>
  <c r="R120" i="3"/>
  <c r="Q120" i="3"/>
  <c r="J120" i="3"/>
  <c r="H120" i="3"/>
  <c r="F120" i="3"/>
  <c r="S119" i="3"/>
  <c r="R119" i="3"/>
  <c r="Q119" i="3"/>
  <c r="J119" i="3"/>
  <c r="H119" i="3"/>
  <c r="F119" i="3"/>
  <c r="D119" i="3"/>
  <c r="B119" i="3" s="1"/>
  <c r="S118" i="3"/>
  <c r="R118" i="3"/>
  <c r="Q118" i="3"/>
  <c r="J118" i="3"/>
  <c r="H118" i="3"/>
  <c r="F118" i="3"/>
  <c r="D118" i="3"/>
  <c r="B118" i="3" s="1"/>
  <c r="S117" i="3"/>
  <c r="R117" i="3"/>
  <c r="Q117" i="3"/>
  <c r="J117" i="3"/>
  <c r="H117" i="3"/>
  <c r="F117" i="3"/>
  <c r="D117" i="3"/>
  <c r="B117" i="3" s="1"/>
  <c r="S116" i="3"/>
  <c r="R116" i="3"/>
  <c r="Q116" i="3"/>
  <c r="J116" i="3"/>
  <c r="H116" i="3"/>
  <c r="F116" i="3"/>
  <c r="D116" i="3"/>
  <c r="B116" i="3" s="1"/>
  <c r="S115" i="3"/>
  <c r="R115" i="3"/>
  <c r="Q115" i="3"/>
  <c r="J115" i="3"/>
  <c r="H115" i="3"/>
  <c r="F115" i="3"/>
  <c r="S114" i="3"/>
  <c r="R114" i="3"/>
  <c r="Q114" i="3"/>
  <c r="J114" i="3"/>
  <c r="H114" i="3"/>
  <c r="F114" i="3"/>
  <c r="D114" i="3"/>
  <c r="B114" i="3" s="1"/>
  <c r="S113" i="3"/>
  <c r="R113" i="3"/>
  <c r="Q113" i="3"/>
  <c r="J113" i="3"/>
  <c r="H113" i="3"/>
  <c r="F113" i="3"/>
  <c r="D113" i="3"/>
  <c r="B113" i="3" s="1"/>
  <c r="S112" i="3"/>
  <c r="R112" i="3"/>
  <c r="Q112" i="3"/>
  <c r="J112" i="3"/>
  <c r="H112" i="3"/>
  <c r="F112" i="3"/>
  <c r="D112" i="3"/>
  <c r="B112" i="3" s="1"/>
  <c r="S111" i="3"/>
  <c r="R111" i="3"/>
  <c r="Q111" i="3"/>
  <c r="J111" i="3"/>
  <c r="H111" i="3"/>
  <c r="F111" i="3"/>
  <c r="D111" i="3"/>
  <c r="B111" i="3" s="1"/>
  <c r="S110" i="3"/>
  <c r="R110" i="3"/>
  <c r="Q110" i="3"/>
  <c r="J110" i="3"/>
  <c r="H110" i="3"/>
  <c r="F110" i="3"/>
  <c r="S109" i="3"/>
  <c r="R109" i="3"/>
  <c r="Q109" i="3"/>
  <c r="J109" i="3"/>
  <c r="H109" i="3"/>
  <c r="F109" i="3"/>
  <c r="D109" i="3"/>
  <c r="B109" i="3" s="1"/>
  <c r="S108" i="3"/>
  <c r="R108" i="3"/>
  <c r="Q108" i="3"/>
  <c r="J108" i="3"/>
  <c r="H108" i="3"/>
  <c r="F108" i="3"/>
  <c r="D108" i="3"/>
  <c r="B108" i="3" s="1"/>
  <c r="S107" i="3"/>
  <c r="R107" i="3"/>
  <c r="Q107" i="3"/>
  <c r="J107" i="3"/>
  <c r="H107" i="3"/>
  <c r="F107" i="3"/>
  <c r="D107" i="3"/>
  <c r="B107" i="3" s="1"/>
  <c r="S106" i="3"/>
  <c r="R106" i="3"/>
  <c r="Q106" i="3"/>
  <c r="J106" i="3"/>
  <c r="H106" i="3"/>
  <c r="F106" i="3"/>
  <c r="D106" i="3"/>
  <c r="B106" i="3" s="1"/>
  <c r="S105" i="3"/>
  <c r="R105" i="3"/>
  <c r="Q105" i="3"/>
  <c r="J105" i="3"/>
  <c r="H105" i="3"/>
  <c r="F105" i="3"/>
  <c r="S104" i="3"/>
  <c r="R104" i="3"/>
  <c r="Q104" i="3"/>
  <c r="J104" i="3"/>
  <c r="H104" i="3"/>
  <c r="F104" i="3"/>
  <c r="D104" i="3"/>
  <c r="B104" i="3" s="1"/>
  <c r="S103" i="3"/>
  <c r="R103" i="3"/>
  <c r="Q103" i="3"/>
  <c r="J103" i="3"/>
  <c r="H103" i="3"/>
  <c r="F103" i="3"/>
  <c r="D103" i="3"/>
  <c r="B103" i="3" s="1"/>
  <c r="S102" i="3"/>
  <c r="R102" i="3"/>
  <c r="Q102" i="3"/>
  <c r="J102" i="3"/>
  <c r="H102" i="3"/>
  <c r="F102" i="3"/>
  <c r="D102" i="3"/>
  <c r="B102" i="3" s="1"/>
  <c r="S101" i="3"/>
  <c r="R101" i="3"/>
  <c r="Q101" i="3"/>
  <c r="J101" i="3"/>
  <c r="H101" i="3"/>
  <c r="F101" i="3"/>
  <c r="D101" i="3"/>
  <c r="B101" i="3" s="1"/>
  <c r="S100" i="3"/>
  <c r="R100" i="3"/>
  <c r="Q100" i="3"/>
  <c r="J100" i="3"/>
  <c r="H100" i="3"/>
  <c r="F100" i="3"/>
  <c r="S99" i="3"/>
  <c r="R99" i="3"/>
  <c r="Q99" i="3"/>
  <c r="J99" i="3"/>
  <c r="H99" i="3"/>
  <c r="F99" i="3"/>
  <c r="D99" i="3"/>
  <c r="B99" i="3" s="1"/>
  <c r="S98" i="3"/>
  <c r="R98" i="3"/>
  <c r="Q98" i="3"/>
  <c r="J98" i="3"/>
  <c r="H98" i="3"/>
  <c r="F98" i="3"/>
  <c r="D98" i="3"/>
  <c r="B98" i="3" s="1"/>
  <c r="S97" i="3"/>
  <c r="R97" i="3"/>
  <c r="Q97" i="3"/>
  <c r="J97" i="3"/>
  <c r="H97" i="3"/>
  <c r="F97" i="3"/>
  <c r="D97" i="3"/>
  <c r="B97" i="3" s="1"/>
  <c r="S96" i="3"/>
  <c r="R96" i="3"/>
  <c r="Q96" i="3"/>
  <c r="J96" i="3"/>
  <c r="H96" i="3"/>
  <c r="F96" i="3"/>
  <c r="D96" i="3"/>
  <c r="B96" i="3" s="1"/>
  <c r="S95" i="3"/>
  <c r="R95" i="3"/>
  <c r="Q95" i="3"/>
  <c r="J95" i="3"/>
  <c r="H95" i="3"/>
  <c r="F95" i="3"/>
  <c r="S94" i="3"/>
  <c r="R94" i="3"/>
  <c r="Q94" i="3"/>
  <c r="J94" i="3"/>
  <c r="H94" i="3"/>
  <c r="F94" i="3"/>
  <c r="D94" i="3"/>
  <c r="B94" i="3" s="1"/>
  <c r="S93" i="3"/>
  <c r="R93" i="3"/>
  <c r="Q93" i="3"/>
  <c r="J93" i="3"/>
  <c r="H93" i="3"/>
  <c r="F93" i="3"/>
  <c r="D93" i="3"/>
  <c r="B93" i="3" s="1"/>
  <c r="S92" i="3"/>
  <c r="R92" i="3"/>
  <c r="Q92" i="3"/>
  <c r="J92" i="3"/>
  <c r="H92" i="3"/>
  <c r="F92" i="3"/>
  <c r="D92" i="3"/>
  <c r="B92" i="3" s="1"/>
  <c r="S91" i="3"/>
  <c r="R91" i="3"/>
  <c r="Q91" i="3"/>
  <c r="J91" i="3"/>
  <c r="H91" i="3"/>
  <c r="F91" i="3"/>
  <c r="D91" i="3"/>
  <c r="B91" i="3" s="1"/>
  <c r="S90" i="3"/>
  <c r="R90" i="3"/>
  <c r="Q90" i="3"/>
  <c r="J90" i="3"/>
  <c r="H90" i="3"/>
  <c r="F90" i="3"/>
  <c r="S89" i="3"/>
  <c r="R89" i="3"/>
  <c r="Q89" i="3"/>
  <c r="J89" i="3"/>
  <c r="H89" i="3"/>
  <c r="F89" i="3"/>
  <c r="D89" i="3"/>
  <c r="B89" i="3" s="1"/>
  <c r="S88" i="3"/>
  <c r="R88" i="3"/>
  <c r="Q88" i="3"/>
  <c r="J88" i="3"/>
  <c r="H88" i="3"/>
  <c r="F88" i="3"/>
  <c r="D88" i="3"/>
  <c r="B88" i="3" s="1"/>
  <c r="S87" i="3"/>
  <c r="R87" i="3"/>
  <c r="Q87" i="3"/>
  <c r="J87" i="3"/>
  <c r="H87" i="3"/>
  <c r="F87" i="3"/>
  <c r="D87" i="3"/>
  <c r="B87" i="3" s="1"/>
  <c r="S86" i="3"/>
  <c r="R86" i="3"/>
  <c r="Q86" i="3"/>
  <c r="J86" i="3"/>
  <c r="H86" i="3"/>
  <c r="F86" i="3"/>
  <c r="D86" i="3"/>
  <c r="B86" i="3" s="1"/>
  <c r="S85" i="3"/>
  <c r="R85" i="3"/>
  <c r="Q85" i="3"/>
  <c r="J85" i="3"/>
  <c r="H85" i="3"/>
  <c r="F85" i="3"/>
  <c r="S84" i="3"/>
  <c r="R84" i="3"/>
  <c r="Q84" i="3"/>
  <c r="J84" i="3"/>
  <c r="H84" i="3"/>
  <c r="F84" i="3"/>
  <c r="D84" i="3"/>
  <c r="B84" i="3" s="1"/>
  <c r="S83" i="3"/>
  <c r="R83" i="3"/>
  <c r="Q83" i="3"/>
  <c r="J83" i="3"/>
  <c r="H83" i="3"/>
  <c r="F83" i="3"/>
  <c r="D83" i="3"/>
  <c r="B83" i="3" s="1"/>
  <c r="S82" i="3"/>
  <c r="R82" i="3"/>
  <c r="Q82" i="3"/>
  <c r="J82" i="3"/>
  <c r="H82" i="3"/>
  <c r="F82" i="3"/>
  <c r="D82" i="3"/>
  <c r="B82" i="3" s="1"/>
  <c r="S81" i="3"/>
  <c r="R81" i="3"/>
  <c r="Q81" i="3"/>
  <c r="J81" i="3"/>
  <c r="H81" i="3"/>
  <c r="F81" i="3"/>
  <c r="D81" i="3"/>
  <c r="B81" i="3" s="1"/>
  <c r="S80" i="3"/>
  <c r="R80" i="3"/>
  <c r="Q80" i="3"/>
  <c r="J80" i="3"/>
  <c r="H80" i="3"/>
  <c r="F80" i="3"/>
  <c r="S79" i="3"/>
  <c r="R79" i="3"/>
  <c r="Q79" i="3"/>
  <c r="J79" i="3"/>
  <c r="H79" i="3"/>
  <c r="F79" i="3"/>
  <c r="D79" i="3"/>
  <c r="B79" i="3" s="1"/>
  <c r="S78" i="3"/>
  <c r="R78" i="3"/>
  <c r="Q78" i="3"/>
  <c r="J78" i="3"/>
  <c r="H78" i="3"/>
  <c r="F78" i="3"/>
  <c r="D78" i="3"/>
  <c r="B78" i="3" s="1"/>
  <c r="S77" i="3"/>
  <c r="R77" i="3"/>
  <c r="Q77" i="3"/>
  <c r="J77" i="3"/>
  <c r="H77" i="3"/>
  <c r="F77" i="3"/>
  <c r="D77" i="3"/>
  <c r="B77" i="3" s="1"/>
  <c r="S76" i="3"/>
  <c r="R76" i="3"/>
  <c r="Q76" i="3"/>
  <c r="J76" i="3"/>
  <c r="H76" i="3"/>
  <c r="F76" i="3"/>
  <c r="D76" i="3"/>
  <c r="B76" i="3" s="1"/>
  <c r="S75" i="3"/>
  <c r="R75" i="3"/>
  <c r="Q75" i="3"/>
  <c r="J75" i="3"/>
  <c r="H75" i="3"/>
  <c r="F75" i="3"/>
  <c r="S74" i="3"/>
  <c r="R74" i="3"/>
  <c r="Q74" i="3"/>
  <c r="J74" i="3"/>
  <c r="H74" i="3"/>
  <c r="F74" i="3"/>
  <c r="D74" i="3"/>
  <c r="B74" i="3" s="1"/>
  <c r="S73" i="3"/>
  <c r="R73" i="3"/>
  <c r="Q73" i="3"/>
  <c r="J73" i="3"/>
  <c r="H73" i="3"/>
  <c r="F73" i="3"/>
  <c r="D73" i="3"/>
  <c r="B73" i="3" s="1"/>
  <c r="S72" i="3"/>
  <c r="R72" i="3"/>
  <c r="Q72" i="3"/>
  <c r="J72" i="3"/>
  <c r="H72" i="3"/>
  <c r="F72" i="3"/>
  <c r="D72" i="3"/>
  <c r="B72" i="3" s="1"/>
  <c r="S71" i="3"/>
  <c r="R71" i="3"/>
  <c r="Q71" i="3"/>
  <c r="J71" i="3"/>
  <c r="H71" i="3"/>
  <c r="F71" i="3"/>
  <c r="D71" i="3"/>
  <c r="B71" i="3" s="1"/>
  <c r="S70" i="3"/>
  <c r="R70" i="3"/>
  <c r="Q70" i="3"/>
  <c r="J70" i="3"/>
  <c r="H70" i="3"/>
  <c r="F70" i="3"/>
  <c r="S69" i="3"/>
  <c r="R69" i="3"/>
  <c r="Q69" i="3"/>
  <c r="J69" i="3"/>
  <c r="H69" i="3"/>
  <c r="F69" i="3"/>
  <c r="D69" i="3"/>
  <c r="B69" i="3" s="1"/>
  <c r="S68" i="3"/>
  <c r="R68" i="3"/>
  <c r="Q68" i="3"/>
  <c r="J68" i="3"/>
  <c r="H68" i="3"/>
  <c r="F68" i="3"/>
  <c r="D68" i="3"/>
  <c r="B68" i="3" s="1"/>
  <c r="S67" i="3"/>
  <c r="R67" i="3"/>
  <c r="Q67" i="3"/>
  <c r="J67" i="3"/>
  <c r="H67" i="3"/>
  <c r="F67" i="3"/>
  <c r="D67" i="3"/>
  <c r="B67" i="3" s="1"/>
  <c r="S66" i="3"/>
  <c r="R66" i="3"/>
  <c r="Q66" i="3"/>
  <c r="J66" i="3"/>
  <c r="H66" i="3"/>
  <c r="F66" i="3"/>
  <c r="D66" i="3"/>
  <c r="B66" i="3" s="1"/>
  <c r="S65" i="3"/>
  <c r="R65" i="3"/>
  <c r="Q65" i="3"/>
  <c r="J65" i="3"/>
  <c r="H65" i="3"/>
  <c r="F65" i="3"/>
  <c r="S64" i="3"/>
  <c r="R64" i="3"/>
  <c r="Q64" i="3"/>
  <c r="J64" i="3"/>
  <c r="H64" i="3"/>
  <c r="F64" i="3"/>
  <c r="D64" i="3"/>
  <c r="B64" i="3" s="1"/>
  <c r="S63" i="3"/>
  <c r="R63" i="3"/>
  <c r="Q63" i="3"/>
  <c r="J63" i="3"/>
  <c r="H63" i="3"/>
  <c r="F63" i="3"/>
  <c r="D63" i="3"/>
  <c r="B63" i="3" s="1"/>
  <c r="S62" i="3"/>
  <c r="R62" i="3"/>
  <c r="Q62" i="3"/>
  <c r="J62" i="3"/>
  <c r="H62" i="3"/>
  <c r="F62" i="3"/>
  <c r="D62" i="3"/>
  <c r="B62" i="3" s="1"/>
  <c r="S61" i="3"/>
  <c r="R61" i="3"/>
  <c r="Q61" i="3"/>
  <c r="J61" i="3"/>
  <c r="H61" i="3"/>
  <c r="F61" i="3"/>
  <c r="D61" i="3"/>
  <c r="B61" i="3" s="1"/>
  <c r="S60" i="3"/>
  <c r="R60" i="3"/>
  <c r="Q60" i="3"/>
  <c r="J60" i="3"/>
  <c r="H60" i="3"/>
  <c r="F60" i="3"/>
  <c r="S59" i="3"/>
  <c r="R59" i="3"/>
  <c r="Q59" i="3"/>
  <c r="J59" i="3"/>
  <c r="H59" i="3"/>
  <c r="F59" i="3"/>
  <c r="D59" i="3"/>
  <c r="B59" i="3" s="1"/>
  <c r="S58" i="3"/>
  <c r="R58" i="3"/>
  <c r="Q58" i="3"/>
  <c r="J58" i="3"/>
  <c r="H58" i="3"/>
  <c r="F58" i="3"/>
  <c r="D58" i="3"/>
  <c r="B58" i="3" s="1"/>
  <c r="S57" i="3"/>
  <c r="R57" i="3"/>
  <c r="Q57" i="3"/>
  <c r="J57" i="3"/>
  <c r="H57" i="3"/>
  <c r="F57" i="3"/>
  <c r="D57" i="3"/>
  <c r="B57" i="3" s="1"/>
  <c r="S56" i="3"/>
  <c r="R56" i="3"/>
  <c r="Q56" i="3"/>
  <c r="J56" i="3"/>
  <c r="H56" i="3"/>
  <c r="F56" i="3"/>
  <c r="D56" i="3"/>
  <c r="B56" i="3" s="1"/>
  <c r="S55" i="3"/>
  <c r="R55" i="3"/>
  <c r="Q55" i="3"/>
  <c r="J55" i="3"/>
  <c r="H55" i="3"/>
  <c r="F55" i="3"/>
  <c r="S54" i="3"/>
  <c r="R54" i="3"/>
  <c r="Q54" i="3"/>
  <c r="J54" i="3"/>
  <c r="H54" i="3"/>
  <c r="F54" i="3"/>
  <c r="D54" i="3"/>
  <c r="B54" i="3" s="1"/>
  <c r="S53" i="3"/>
  <c r="R53" i="3"/>
  <c r="Q53" i="3"/>
  <c r="J53" i="3"/>
  <c r="H53" i="3"/>
  <c r="F53" i="3"/>
  <c r="D53" i="3"/>
  <c r="B53" i="3" s="1"/>
  <c r="S52" i="3"/>
  <c r="R52" i="3"/>
  <c r="Q52" i="3"/>
  <c r="J52" i="3"/>
  <c r="H52" i="3"/>
  <c r="F52" i="3"/>
  <c r="D52" i="3"/>
  <c r="B52" i="3" s="1"/>
  <c r="S51" i="3"/>
  <c r="R51" i="3"/>
  <c r="Q51" i="3"/>
  <c r="J51" i="3"/>
  <c r="H51" i="3"/>
  <c r="F51" i="3"/>
  <c r="D51" i="3"/>
  <c r="B51" i="3" s="1"/>
  <c r="S50" i="3"/>
  <c r="R50" i="3"/>
  <c r="Q50" i="3"/>
  <c r="J50" i="3"/>
  <c r="H50" i="3"/>
  <c r="F50" i="3"/>
  <c r="S49" i="3"/>
  <c r="R49" i="3"/>
  <c r="Q49" i="3"/>
  <c r="J49" i="3"/>
  <c r="H49" i="3"/>
  <c r="F49" i="3"/>
  <c r="D49" i="3"/>
  <c r="B49" i="3" s="1"/>
  <c r="S48" i="3"/>
  <c r="R48" i="3"/>
  <c r="Q48" i="3"/>
  <c r="J48" i="3"/>
  <c r="H48" i="3"/>
  <c r="F48" i="3"/>
  <c r="D48" i="3"/>
  <c r="B48" i="3" s="1"/>
  <c r="S47" i="3"/>
  <c r="R47" i="3"/>
  <c r="Q47" i="3"/>
  <c r="J47" i="3"/>
  <c r="H47" i="3"/>
  <c r="F47" i="3"/>
  <c r="D47" i="3"/>
  <c r="B47" i="3" s="1"/>
  <c r="S46" i="3"/>
  <c r="R46" i="3"/>
  <c r="Q46" i="3"/>
  <c r="J46" i="3"/>
  <c r="H46" i="3"/>
  <c r="F46" i="3"/>
  <c r="D46" i="3"/>
  <c r="B46" i="3" s="1"/>
  <c r="S45" i="3"/>
  <c r="R45" i="3"/>
  <c r="Q45" i="3"/>
  <c r="J45" i="3"/>
  <c r="H45" i="3"/>
  <c r="F45" i="3"/>
  <c r="S44" i="3"/>
  <c r="R44" i="3"/>
  <c r="Q44" i="3"/>
  <c r="J44" i="3"/>
  <c r="H44" i="3"/>
  <c r="F44" i="3"/>
  <c r="D44" i="3"/>
  <c r="B44" i="3" s="1"/>
  <c r="S43" i="3"/>
  <c r="R43" i="3"/>
  <c r="Q43" i="3"/>
  <c r="J43" i="3"/>
  <c r="H43" i="3"/>
  <c r="F43" i="3"/>
  <c r="D43" i="3"/>
  <c r="B43" i="3" s="1"/>
  <c r="S42" i="3"/>
  <c r="R42" i="3"/>
  <c r="Q42" i="3"/>
  <c r="J42" i="3"/>
  <c r="H42" i="3"/>
  <c r="F42" i="3"/>
  <c r="D42" i="3"/>
  <c r="B42" i="3" s="1"/>
  <c r="S41" i="3"/>
  <c r="R41" i="3"/>
  <c r="Q41" i="3"/>
  <c r="J41" i="3"/>
  <c r="H41" i="3"/>
  <c r="F41" i="3"/>
  <c r="D41" i="3"/>
  <c r="B41" i="3" s="1"/>
  <c r="S40" i="3"/>
  <c r="R40" i="3"/>
  <c r="Q40" i="3"/>
  <c r="J40" i="3"/>
  <c r="H40" i="3"/>
  <c r="F40" i="3"/>
  <c r="S39" i="3"/>
  <c r="R39" i="3"/>
  <c r="Q39" i="3"/>
  <c r="J39" i="3"/>
  <c r="H39" i="3"/>
  <c r="F39" i="3"/>
  <c r="D39" i="3"/>
  <c r="B39" i="3" s="1"/>
  <c r="S38" i="3"/>
  <c r="R38" i="3"/>
  <c r="Q38" i="3"/>
  <c r="J38" i="3"/>
  <c r="H38" i="3"/>
  <c r="F38" i="3"/>
  <c r="D38" i="3"/>
  <c r="B38" i="3" s="1"/>
  <c r="S37" i="3"/>
  <c r="R37" i="3"/>
  <c r="Q37" i="3"/>
  <c r="J37" i="3"/>
  <c r="H37" i="3"/>
  <c r="F37" i="3"/>
  <c r="D37" i="3"/>
  <c r="B37" i="3" s="1"/>
  <c r="S36" i="3"/>
  <c r="R36" i="3"/>
  <c r="Q36" i="3"/>
  <c r="J36" i="3"/>
  <c r="H36" i="3"/>
  <c r="F36" i="3"/>
  <c r="D36" i="3"/>
  <c r="B36" i="3" s="1"/>
  <c r="S35" i="3"/>
  <c r="R35" i="3"/>
  <c r="Q35" i="3"/>
  <c r="J35" i="3"/>
  <c r="H35" i="3"/>
  <c r="F35" i="3"/>
  <c r="S34" i="3"/>
  <c r="R34" i="3"/>
  <c r="Q34" i="3"/>
  <c r="J34" i="3"/>
  <c r="H34" i="3"/>
  <c r="F34" i="3"/>
  <c r="D34" i="3"/>
  <c r="B34" i="3" s="1"/>
  <c r="S33" i="3"/>
  <c r="R33" i="3"/>
  <c r="Q33" i="3"/>
  <c r="J33" i="3"/>
  <c r="H33" i="3"/>
  <c r="F33" i="3"/>
  <c r="D33" i="3"/>
  <c r="B33" i="3" s="1"/>
  <c r="S32" i="3"/>
  <c r="R32" i="3"/>
  <c r="Q32" i="3"/>
  <c r="J32" i="3"/>
  <c r="H32" i="3"/>
  <c r="F32" i="3"/>
  <c r="D32" i="3"/>
  <c r="B32" i="3" s="1"/>
  <c r="S31" i="3"/>
  <c r="R31" i="3"/>
  <c r="Q31" i="3"/>
  <c r="J31" i="3"/>
  <c r="H31" i="3"/>
  <c r="F31" i="3"/>
  <c r="D31" i="3"/>
  <c r="B31" i="3" s="1"/>
  <c r="S30" i="3"/>
  <c r="R30" i="3"/>
  <c r="Q30" i="3"/>
  <c r="J30" i="3"/>
  <c r="H30" i="3"/>
  <c r="F30" i="3"/>
  <c r="S29" i="3"/>
  <c r="R29" i="3"/>
  <c r="Q29" i="3"/>
  <c r="J29" i="3"/>
  <c r="H29" i="3"/>
  <c r="F29" i="3"/>
  <c r="D29" i="3"/>
  <c r="B29" i="3" s="1"/>
  <c r="S28" i="3"/>
  <c r="R28" i="3"/>
  <c r="Q28" i="3"/>
  <c r="J28" i="3"/>
  <c r="H28" i="3"/>
  <c r="F28" i="3"/>
  <c r="D28" i="3"/>
  <c r="B28" i="3" s="1"/>
  <c r="S27" i="3"/>
  <c r="R27" i="3"/>
  <c r="Q27" i="3"/>
  <c r="J27" i="3"/>
  <c r="H27" i="3"/>
  <c r="F27" i="3"/>
  <c r="D27" i="3"/>
  <c r="B27" i="3" s="1"/>
  <c r="S26" i="3"/>
  <c r="R26" i="3"/>
  <c r="Q26" i="3"/>
  <c r="J26" i="3"/>
  <c r="H26" i="3"/>
  <c r="F26" i="3"/>
  <c r="D26" i="3"/>
  <c r="B26" i="3" s="1"/>
  <c r="S25" i="3"/>
  <c r="R25" i="3"/>
  <c r="Q25" i="3"/>
  <c r="J25" i="3"/>
  <c r="H25" i="3"/>
  <c r="F25" i="3"/>
  <c r="S24" i="3"/>
  <c r="R24" i="3"/>
  <c r="Q24" i="3"/>
  <c r="J24" i="3"/>
  <c r="H24" i="3"/>
  <c r="F24" i="3"/>
  <c r="D24" i="3"/>
  <c r="B24" i="3" s="1"/>
  <c r="S23" i="3"/>
  <c r="R23" i="3"/>
  <c r="Q23" i="3"/>
  <c r="J23" i="3"/>
  <c r="H23" i="3"/>
  <c r="F23" i="3"/>
  <c r="D23" i="3"/>
  <c r="B23" i="3" s="1"/>
  <c r="S22" i="3"/>
  <c r="R22" i="3"/>
  <c r="Q22" i="3"/>
  <c r="J22" i="3"/>
  <c r="H22" i="3"/>
  <c r="F22" i="3"/>
  <c r="D22" i="3"/>
  <c r="B22" i="3" s="1"/>
  <c r="S21" i="3"/>
  <c r="R21" i="3"/>
  <c r="Q21" i="3"/>
  <c r="J21" i="3"/>
  <c r="H21" i="3"/>
  <c r="F21" i="3"/>
  <c r="D21" i="3"/>
  <c r="B21" i="3" s="1"/>
  <c r="S20" i="3"/>
  <c r="R20" i="3"/>
  <c r="Q20" i="3"/>
  <c r="J20" i="3"/>
  <c r="H20" i="3"/>
  <c r="F20" i="3"/>
  <c r="S19" i="3"/>
  <c r="R19" i="3"/>
  <c r="Q19" i="3"/>
  <c r="J19" i="3"/>
  <c r="H19" i="3"/>
  <c r="F19" i="3"/>
  <c r="D19" i="3"/>
  <c r="B19" i="3" s="1"/>
  <c r="S18" i="3"/>
  <c r="R18" i="3"/>
  <c r="Q18" i="3"/>
  <c r="J18" i="3"/>
  <c r="H18" i="3"/>
  <c r="F18" i="3"/>
  <c r="D18" i="3"/>
  <c r="B18" i="3" s="1"/>
  <c r="S17" i="3"/>
  <c r="R17" i="3"/>
  <c r="Q17" i="3"/>
  <c r="J17" i="3"/>
  <c r="H17" i="3"/>
  <c r="F17" i="3"/>
  <c r="D17" i="3"/>
  <c r="B17" i="3" s="1"/>
  <c r="S16" i="3"/>
  <c r="R16" i="3"/>
  <c r="Q16" i="3"/>
  <c r="J16" i="3"/>
  <c r="H16" i="3"/>
  <c r="F16" i="3"/>
  <c r="D16" i="3"/>
  <c r="B16" i="3" s="1"/>
  <c r="S15" i="3"/>
  <c r="R15" i="3"/>
  <c r="Q15" i="3"/>
  <c r="J15" i="3"/>
  <c r="H15" i="3"/>
  <c r="F15" i="3"/>
  <c r="S14" i="3"/>
  <c r="Q14" i="3"/>
  <c r="J14" i="3"/>
  <c r="H14" i="3"/>
  <c r="F14" i="3"/>
  <c r="D14" i="3"/>
  <c r="B14" i="3" s="1"/>
  <c r="S13" i="3"/>
  <c r="R13" i="3"/>
  <c r="Q13" i="3"/>
  <c r="J13" i="3"/>
  <c r="H13" i="3"/>
  <c r="F13" i="3"/>
  <c r="D13" i="3"/>
  <c r="B13" i="3" s="1"/>
  <c r="S12" i="3"/>
  <c r="R12" i="3"/>
  <c r="Q12" i="3"/>
  <c r="J12" i="3"/>
  <c r="H12" i="3"/>
  <c r="B12" i="3"/>
  <c r="S11" i="3"/>
  <c r="R11" i="3"/>
  <c r="Q11" i="3"/>
  <c r="J11" i="3"/>
  <c r="H11" i="3"/>
  <c r="B11" i="3"/>
  <c r="S10" i="3"/>
  <c r="R10" i="3"/>
  <c r="Q10" i="3"/>
  <c r="J10" i="3"/>
  <c r="H10" i="3"/>
  <c r="F10" i="3"/>
  <c r="D10" i="3"/>
  <c r="E6" i="3"/>
  <c r="M5" i="3"/>
  <c r="I5" i="3"/>
  <c r="E5" i="3"/>
  <c r="E4" i="3"/>
  <c r="M3" i="3"/>
  <c r="I3" i="3"/>
  <c r="E3" i="3"/>
  <c r="R2" i="3"/>
  <c r="M2" i="3"/>
  <c r="I2" i="3"/>
  <c r="E2" i="3"/>
  <c r="J55" i="5" l="1"/>
  <c r="D186" i="3"/>
  <c r="D188" i="3" s="1"/>
  <c r="B188" i="3" s="1"/>
  <c r="B183" i="3"/>
  <c r="X39" i="5"/>
  <c r="BD29" i="5"/>
  <c r="AN34" i="5"/>
  <c r="P22" i="5"/>
  <c r="AV21" i="5"/>
  <c r="AW48" i="5"/>
  <c r="M49" i="4"/>
  <c r="AD11" i="5"/>
  <c r="AV13" i="5"/>
  <c r="BG14" i="5"/>
  <c r="BG16" i="5"/>
  <c r="BA19" i="5"/>
  <c r="J23" i="5"/>
  <c r="AI27" i="5"/>
  <c r="J33" i="5"/>
  <c r="BB10" i="5"/>
  <c r="X13" i="5"/>
  <c r="AS15" i="5"/>
  <c r="AW17" i="5"/>
  <c r="U23" i="5"/>
  <c r="AT36" i="5"/>
  <c r="H14" i="5"/>
  <c r="AV10" i="5"/>
  <c r="H12" i="5"/>
  <c r="AC14" i="5"/>
  <c r="O19" i="5"/>
  <c r="X22" i="5"/>
  <c r="Z26" i="5"/>
  <c r="H36" i="5"/>
  <c r="I43" i="5"/>
  <c r="X10" i="5"/>
  <c r="AP12" i="5"/>
  <c r="AF16" i="5"/>
  <c r="AG18" i="5"/>
  <c r="AW20" i="5"/>
  <c r="U24" i="5"/>
  <c r="AP27" i="5"/>
  <c r="AH33" i="5"/>
  <c r="AD10" i="5"/>
  <c r="I11" i="5"/>
  <c r="AC13" i="5"/>
  <c r="AL16" i="5"/>
  <c r="BF17" i="5"/>
  <c r="Q20" i="5"/>
  <c r="AG23" i="5"/>
  <c r="AW26" i="5"/>
  <c r="BC41" i="5"/>
  <c r="M22" i="4"/>
  <c r="AG43" i="5"/>
  <c r="BE33" i="5"/>
  <c r="AQ11" i="5"/>
  <c r="AG13" i="5"/>
  <c r="W15" i="5"/>
  <c r="BC15" i="5"/>
  <c r="BG17" i="5"/>
  <c r="V20" i="5"/>
  <c r="J21" i="5"/>
  <c r="AJ23" i="5"/>
  <c r="BB26" i="5"/>
  <c r="I28" i="5"/>
  <c r="Q34" i="5"/>
  <c r="BG46" i="5"/>
  <c r="M42" i="4"/>
  <c r="O11" i="5"/>
  <c r="W12" i="5"/>
  <c r="BB12" i="5"/>
  <c r="O14" i="5"/>
  <c r="AQ14" i="5"/>
  <c r="Y15" i="5"/>
  <c r="AB17" i="5"/>
  <c r="H18" i="5"/>
  <c r="AR18" i="5"/>
  <c r="AH19" i="5"/>
  <c r="Y20" i="5"/>
  <c r="K21" i="5"/>
  <c r="BA21" i="5"/>
  <c r="AN22" i="5"/>
  <c r="AL23" i="5"/>
  <c r="AL24" i="5"/>
  <c r="AW25" i="5"/>
  <c r="BD26" i="5"/>
  <c r="K28" i="5"/>
  <c r="AI29" i="5"/>
  <c r="AT31" i="5"/>
  <c r="AO38" i="5"/>
  <c r="K43" i="5"/>
  <c r="AM47" i="5"/>
  <c r="R180" i="3"/>
  <c r="I10" i="5"/>
  <c r="J49" i="5"/>
  <c r="M31" i="4"/>
  <c r="AL10" i="5"/>
  <c r="R11" i="5"/>
  <c r="AV11" i="5"/>
  <c r="AC12" i="5"/>
  <c r="BF12" i="5"/>
  <c r="AK13" i="5"/>
  <c r="Q14" i="5"/>
  <c r="AV14" i="5"/>
  <c r="AD15" i="5"/>
  <c r="K16" i="5"/>
  <c r="AV16" i="5"/>
  <c r="AE17" i="5"/>
  <c r="Q18" i="5"/>
  <c r="AY18" i="5"/>
  <c r="AM19" i="5"/>
  <c r="AB20" i="5"/>
  <c r="P21" i="5"/>
  <c r="BE21" i="5"/>
  <c r="AV22" i="5"/>
  <c r="AS23" i="5"/>
  <c r="AV24" i="5"/>
  <c r="BC25" i="5"/>
  <c r="P27" i="5"/>
  <c r="W28" i="5"/>
  <c r="P32" i="5"/>
  <c r="AO34" i="5"/>
  <c r="AO43" i="5"/>
  <c r="V48" i="5"/>
  <c r="M24" i="4"/>
  <c r="M8" i="4"/>
  <c r="M37" i="4"/>
  <c r="T10" i="5"/>
  <c r="S13" i="5"/>
  <c r="Z16" i="5"/>
  <c r="AD18" i="5"/>
  <c r="AG21" i="5"/>
  <c r="J24" i="5"/>
  <c r="AP28" i="5"/>
  <c r="Q41" i="5"/>
  <c r="M46" i="4"/>
  <c r="J12" i="5"/>
  <c r="AG14" i="5"/>
  <c r="Q17" i="5"/>
  <c r="BF19" i="5"/>
  <c r="AL21" i="5"/>
  <c r="AB25" i="5"/>
  <c r="AZ28" i="5"/>
  <c r="S41" i="5"/>
  <c r="M41" i="4"/>
  <c r="X63" i="5"/>
  <c r="X43" i="5"/>
  <c r="X47" i="5"/>
  <c r="X36" i="5"/>
  <c r="X44" i="5"/>
  <c r="X41" i="5"/>
  <c r="X38" i="5"/>
  <c r="X33" i="5"/>
  <c r="X25" i="5"/>
  <c r="X40" i="5"/>
  <c r="X31" i="5"/>
  <c r="X23" i="5"/>
  <c r="X15" i="5"/>
  <c r="X34" i="5"/>
  <c r="X32" i="5"/>
  <c r="X27" i="5"/>
  <c r="X45" i="5"/>
  <c r="X37" i="5"/>
  <c r="X30" i="5"/>
  <c r="X20" i="5"/>
  <c r="X12" i="5"/>
  <c r="X28" i="5"/>
  <c r="X26" i="5"/>
  <c r="X19" i="5"/>
  <c r="X42" i="5"/>
  <c r="X35" i="5"/>
  <c r="X14" i="5"/>
  <c r="X11" i="5"/>
  <c r="X21" i="5"/>
  <c r="X24" i="5"/>
  <c r="X48" i="5"/>
  <c r="X29" i="5"/>
  <c r="AN63" i="5"/>
  <c r="AN43" i="5"/>
  <c r="AN45" i="5"/>
  <c r="AN42" i="5"/>
  <c r="AN39" i="5"/>
  <c r="AN47" i="5"/>
  <c r="AN36" i="5"/>
  <c r="AN35" i="5"/>
  <c r="AN33" i="5"/>
  <c r="AN25" i="5"/>
  <c r="AN40" i="5"/>
  <c r="AN31" i="5"/>
  <c r="AN23" i="5"/>
  <c r="AN15" i="5"/>
  <c r="AN38" i="5"/>
  <c r="AN26" i="5"/>
  <c r="AN18" i="5"/>
  <c r="AN12" i="5"/>
  <c r="AN41" i="5"/>
  <c r="AN28" i="5"/>
  <c r="AN14" i="5"/>
  <c r="AN11" i="5"/>
  <c r="AN32" i="5"/>
  <c r="AN48" i="5"/>
  <c r="AN46" i="5"/>
  <c r="AN37" i="5"/>
  <c r="AN27" i="5"/>
  <c r="AN16" i="5"/>
  <c r="AN13" i="5"/>
  <c r="AN10" i="5"/>
  <c r="AN44" i="5"/>
  <c r="AN29" i="5"/>
  <c r="AN21" i="5"/>
  <c r="AN19" i="5"/>
  <c r="AN30" i="5"/>
  <c r="AN24" i="5"/>
  <c r="BD63" i="5"/>
  <c r="BD43" i="5"/>
  <c r="BD35" i="5"/>
  <c r="BD40" i="5"/>
  <c r="BD48" i="5"/>
  <c r="BD37" i="5"/>
  <c r="BD45" i="5"/>
  <c r="BD42" i="5"/>
  <c r="BD34" i="5"/>
  <c r="BD33" i="5"/>
  <c r="BD25" i="5"/>
  <c r="BD31" i="5"/>
  <c r="BD23" i="5"/>
  <c r="BD15" i="5"/>
  <c r="BD46" i="5"/>
  <c r="BD44" i="5"/>
  <c r="BD36" i="5"/>
  <c r="BD32" i="5"/>
  <c r="BD27" i="5"/>
  <c r="BD38" i="5"/>
  <c r="BD30" i="5"/>
  <c r="BD20" i="5"/>
  <c r="BD16" i="5"/>
  <c r="BD12" i="5"/>
  <c r="BD47" i="5"/>
  <c r="BD22" i="5"/>
  <c r="BD21" i="5"/>
  <c r="BD14" i="5"/>
  <c r="BD11" i="5"/>
  <c r="BD19" i="5"/>
  <c r="BD18" i="5"/>
  <c r="BD24" i="5"/>
  <c r="BD17" i="5"/>
  <c r="BD41" i="5"/>
  <c r="BD28" i="5"/>
  <c r="BD13" i="5"/>
  <c r="BD10" i="5"/>
  <c r="U12" i="5"/>
  <c r="AO14" i="5"/>
  <c r="BB15" i="5"/>
  <c r="AA19" i="5"/>
  <c r="BF20" i="5"/>
  <c r="AP25" i="5"/>
  <c r="Y31" i="5"/>
  <c r="X46" i="5"/>
  <c r="H49" i="5"/>
  <c r="Y18" i="5"/>
  <c r="AO27" i="5"/>
  <c r="K11" i="5"/>
  <c r="AY12" i="5"/>
  <c r="J14" i="5"/>
  <c r="AP16" i="5"/>
  <c r="AC19" i="5"/>
  <c r="AY21" i="5"/>
  <c r="AK24" i="5"/>
  <c r="S29" i="5"/>
  <c r="AP42" i="5"/>
  <c r="H16" i="5"/>
  <c r="M33" i="4"/>
  <c r="AB31" i="5"/>
  <c r="AR36" i="5"/>
  <c r="Q10" i="5"/>
  <c r="Z11" i="5"/>
  <c r="Q13" i="5"/>
  <c r="Y14" i="5"/>
  <c r="BA14" i="5"/>
  <c r="X16" i="5"/>
  <c r="BG18" i="5"/>
  <c r="AM20" i="5"/>
  <c r="BE23" i="5"/>
  <c r="I25" i="5"/>
  <c r="AC27" i="5"/>
  <c r="AJ28" i="5"/>
  <c r="BE29" i="5"/>
  <c r="I35" i="5"/>
  <c r="AG39" i="5"/>
  <c r="AB44" i="5"/>
  <c r="AO48" i="5"/>
  <c r="AU46" i="5"/>
  <c r="H46" i="5"/>
  <c r="AT44" i="5"/>
  <c r="AM41" i="5"/>
  <c r="I41" i="5"/>
  <c r="Y40" i="5"/>
  <c r="O39" i="5"/>
  <c r="AD38" i="5"/>
  <c r="AY37" i="5"/>
  <c r="Q37" i="5"/>
  <c r="BE35" i="5"/>
  <c r="BC34" i="5"/>
  <c r="AD34" i="5"/>
  <c r="AQ33" i="5"/>
  <c r="Y33" i="5"/>
  <c r="BG32" i="5"/>
  <c r="BC31" i="5"/>
  <c r="V31" i="5"/>
  <c r="AW29" i="5"/>
  <c r="Y48" i="5"/>
  <c r="AE46" i="5"/>
  <c r="BE43" i="5"/>
  <c r="AQ42" i="5"/>
  <c r="BE41" i="5"/>
  <c r="AD41" i="5"/>
  <c r="J40" i="5"/>
  <c r="AI39" i="5"/>
  <c r="V38" i="5"/>
  <c r="AI37" i="5"/>
  <c r="AO35" i="5"/>
  <c r="AQ34" i="5"/>
  <c r="AI33" i="5"/>
  <c r="AY32" i="5"/>
  <c r="AU31" i="5"/>
  <c r="AG31" i="5"/>
  <c r="K31" i="5"/>
  <c r="AD30" i="5"/>
  <c r="I30" i="5"/>
  <c r="AT29" i="5"/>
  <c r="AA29" i="5"/>
  <c r="J29" i="5"/>
  <c r="AT28" i="5"/>
  <c r="AY27" i="5"/>
  <c r="AM27" i="5"/>
  <c r="Y27" i="5"/>
  <c r="AY25" i="5"/>
  <c r="AO23" i="5"/>
  <c r="Q23" i="5"/>
  <c r="AL47" i="5"/>
  <c r="AY45" i="5"/>
  <c r="AA44" i="5"/>
  <c r="S39" i="5"/>
  <c r="AG37" i="5"/>
  <c r="AM35" i="5"/>
  <c r="AG34" i="5"/>
  <c r="AG33" i="5"/>
  <c r="AD32" i="5"/>
  <c r="BE28" i="5"/>
  <c r="AE28" i="5"/>
  <c r="AQ26" i="5"/>
  <c r="K26" i="5"/>
  <c r="AA24" i="5"/>
  <c r="O22" i="5"/>
  <c r="AT21" i="5"/>
  <c r="Y21" i="5"/>
  <c r="BB20" i="5"/>
  <c r="AL20" i="5"/>
  <c r="AU19" i="5"/>
  <c r="BC18" i="5"/>
  <c r="AO18" i="5"/>
  <c r="W18" i="5"/>
  <c r="AM17" i="5"/>
  <c r="BB16" i="5"/>
  <c r="AI15" i="5"/>
  <c r="AM14" i="5"/>
  <c r="BE13" i="5"/>
  <c r="K13" i="5"/>
  <c r="AW12" i="5"/>
  <c r="AG12" i="5"/>
  <c r="AM11" i="5"/>
  <c r="BE10" i="5"/>
  <c r="O10" i="5"/>
  <c r="H47" i="5"/>
  <c r="AX43" i="5"/>
  <c r="AT38" i="5"/>
  <c r="AG35" i="5"/>
  <c r="O33" i="5"/>
  <c r="AC30" i="5"/>
  <c r="AL29" i="5"/>
  <c r="R27" i="5"/>
  <c r="H26" i="5"/>
  <c r="AE25" i="5"/>
  <c r="W23" i="5"/>
  <c r="AC22" i="5"/>
  <c r="V21" i="5"/>
  <c r="AD20" i="5"/>
  <c r="W19" i="5"/>
  <c r="S18" i="5"/>
  <c r="AI17" i="5"/>
  <c r="AW16" i="5"/>
  <c r="AW15" i="5"/>
  <c r="K15" i="5"/>
  <c r="AH14" i="5"/>
  <c r="AL13" i="5"/>
  <c r="BG12" i="5"/>
  <c r="AD12" i="5"/>
  <c r="AY11" i="5"/>
  <c r="U11" i="5"/>
  <c r="AM10" i="5"/>
  <c r="H10" i="5"/>
  <c r="AI47" i="5"/>
  <c r="AO45" i="5"/>
  <c r="AY43" i="5"/>
  <c r="AA42" i="5"/>
  <c r="AO40" i="5"/>
  <c r="AU38" i="5"/>
  <c r="W37" i="5"/>
  <c r="S34" i="5"/>
  <c r="AE33" i="5"/>
  <c r="AM29" i="5"/>
  <c r="AD28" i="5"/>
  <c r="AW27" i="5"/>
  <c r="S27" i="5"/>
  <c r="I26" i="5"/>
  <c r="AG25" i="5"/>
  <c r="BB24" i="5"/>
  <c r="AY23" i="5"/>
  <c r="Y23" i="5"/>
  <c r="K22" i="5"/>
  <c r="AO21" i="5"/>
  <c r="AG20" i="5"/>
  <c r="O20" i="5"/>
  <c r="Y19" i="5"/>
  <c r="BB18" i="5"/>
  <c r="AL18" i="5"/>
  <c r="AY17" i="5"/>
  <c r="S17" i="5"/>
  <c r="AI16" i="5"/>
  <c r="Q16" i="5"/>
  <c r="AY14" i="5"/>
  <c r="AI14" i="5"/>
  <c r="W14" i="5"/>
  <c r="AA13" i="5"/>
  <c r="H13" i="5"/>
  <c r="AU12" i="5"/>
  <c r="AE12" i="5"/>
  <c r="W11" i="5"/>
  <c r="AQ10" i="5"/>
  <c r="AX48" i="5"/>
  <c r="R34" i="5"/>
  <c r="AA31" i="5"/>
  <c r="BC28" i="5"/>
  <c r="Y28" i="5"/>
  <c r="AL26" i="5"/>
  <c r="AY24" i="5"/>
  <c r="AW23" i="5"/>
  <c r="AX22" i="5"/>
  <c r="J22" i="5"/>
  <c r="AX20" i="5"/>
  <c r="I20" i="5"/>
  <c r="AH18" i="5"/>
  <c r="AX17" i="5"/>
  <c r="R17" i="5"/>
  <c r="AH16" i="5"/>
  <c r="AG15" i="5"/>
  <c r="AX14" i="5"/>
  <c r="BB13" i="5"/>
  <c r="Z13" i="5"/>
  <c r="AS12" i="5"/>
  <c r="K12" i="5"/>
  <c r="AI11" i="5"/>
  <c r="BC10" i="5"/>
  <c r="AA10" i="5"/>
  <c r="AW46" i="5"/>
  <c r="J45" i="5"/>
  <c r="AW41" i="5"/>
  <c r="BC39" i="5"/>
  <c r="I38" i="5"/>
  <c r="BG34" i="5"/>
  <c r="I33" i="5"/>
  <c r="H32" i="5"/>
  <c r="J31" i="5"/>
  <c r="V30" i="5"/>
  <c r="Y29" i="5"/>
  <c r="O28" i="5"/>
  <c r="AK27" i="5"/>
  <c r="BE26" i="5"/>
  <c r="AA26" i="5"/>
  <c r="K24" i="5"/>
  <c r="AM23" i="5"/>
  <c r="K23" i="5"/>
  <c r="AT22" i="5"/>
  <c r="BB21" i="5"/>
  <c r="AK21" i="5"/>
  <c r="O21" i="5"/>
  <c r="AU20" i="5"/>
  <c r="BC19" i="5"/>
  <c r="AK19" i="5"/>
  <c r="K18" i="5"/>
  <c r="AC17" i="5"/>
  <c r="J17" i="5"/>
  <c r="AS16" i="5"/>
  <c r="AA16" i="5"/>
  <c r="J16" i="5"/>
  <c r="H15" i="5"/>
  <c r="AY13" i="5"/>
  <c r="BE12" i="5"/>
  <c r="AO12" i="5"/>
  <c r="AA12" i="5"/>
  <c r="I12" i="5"/>
  <c r="AS11" i="5"/>
  <c r="AK10" i="5"/>
  <c r="U10" i="5"/>
  <c r="W48" i="5"/>
  <c r="AD46" i="5"/>
  <c r="BF44" i="5"/>
  <c r="O43" i="5"/>
  <c r="U41" i="5"/>
  <c r="BB39" i="5"/>
  <c r="H38" i="5"/>
  <c r="Y36" i="5"/>
  <c r="BF34" i="5"/>
  <c r="AU33" i="5"/>
  <c r="AX32" i="5"/>
  <c r="BG31" i="5"/>
  <c r="I31" i="5"/>
  <c r="BG29" i="5"/>
  <c r="M15" i="4"/>
  <c r="AM12" i="5"/>
  <c r="AQ15" i="5"/>
  <c r="AS17" i="5"/>
  <c r="AO20" i="5"/>
  <c r="S25" i="5"/>
  <c r="AR30" i="5"/>
  <c r="P45" i="5"/>
  <c r="M16" i="4"/>
  <c r="AH11" i="5"/>
  <c r="BA13" i="5"/>
  <c r="I15" i="5"/>
  <c r="Q19" i="5"/>
  <c r="AB22" i="5"/>
  <c r="AI26" i="5"/>
  <c r="BC30" i="5"/>
  <c r="V46" i="5"/>
  <c r="M17" i="4"/>
  <c r="P63" i="5"/>
  <c r="P43" i="5"/>
  <c r="P44" i="5"/>
  <c r="P41" i="5"/>
  <c r="P38" i="5"/>
  <c r="P46" i="5"/>
  <c r="P48" i="5"/>
  <c r="P34" i="5"/>
  <c r="P33" i="5"/>
  <c r="P25" i="5"/>
  <c r="P39" i="5"/>
  <c r="P31" i="5"/>
  <c r="P23" i="5"/>
  <c r="P15" i="5"/>
  <c r="P30" i="5"/>
  <c r="P42" i="5"/>
  <c r="P40" i="5"/>
  <c r="P35" i="5"/>
  <c r="P36" i="5"/>
  <c r="P28" i="5"/>
  <c r="P17" i="5"/>
  <c r="P12" i="5"/>
  <c r="P13" i="5"/>
  <c r="P10" i="5"/>
  <c r="P37" i="5"/>
  <c r="P18" i="5"/>
  <c r="P47" i="5"/>
  <c r="P26" i="5"/>
  <c r="P24" i="5"/>
  <c r="P20" i="5"/>
  <c r="P16" i="5"/>
  <c r="P19" i="5"/>
  <c r="P14" i="5"/>
  <c r="P11" i="5"/>
  <c r="AF63" i="5"/>
  <c r="AF43" i="5"/>
  <c r="AF39" i="5"/>
  <c r="AF47" i="5"/>
  <c r="AF36" i="5"/>
  <c r="AF44" i="5"/>
  <c r="AF41" i="5"/>
  <c r="AF48" i="5"/>
  <c r="AF33" i="5"/>
  <c r="AF25" i="5"/>
  <c r="AF34" i="5"/>
  <c r="AF31" i="5"/>
  <c r="AF23" i="5"/>
  <c r="AF15" i="5"/>
  <c r="AF37" i="5"/>
  <c r="AF35" i="5"/>
  <c r="AF29" i="5"/>
  <c r="AF24" i="5"/>
  <c r="AF46" i="5"/>
  <c r="AF38" i="5"/>
  <c r="AF22" i="5"/>
  <c r="AF12" i="5"/>
  <c r="AF45" i="5"/>
  <c r="AF30" i="5"/>
  <c r="AF21" i="5"/>
  <c r="AF20" i="5"/>
  <c r="AF13" i="5"/>
  <c r="AF10" i="5"/>
  <c r="AF19" i="5"/>
  <c r="AF17" i="5"/>
  <c r="AF32" i="5"/>
  <c r="AF28" i="5"/>
  <c r="AF26" i="5"/>
  <c r="AF42" i="5"/>
  <c r="AF40" i="5"/>
  <c r="AF18" i="5"/>
  <c r="AF14" i="5"/>
  <c r="AF11" i="5"/>
  <c r="AV63" i="5"/>
  <c r="AV43" i="5"/>
  <c r="AV35" i="5"/>
  <c r="AV48" i="5"/>
  <c r="AV37" i="5"/>
  <c r="AV45" i="5"/>
  <c r="AV42" i="5"/>
  <c r="AV39" i="5"/>
  <c r="AV36" i="5"/>
  <c r="AV33" i="5"/>
  <c r="AV25" i="5"/>
  <c r="AV44" i="5"/>
  <c r="AV41" i="5"/>
  <c r="AV31" i="5"/>
  <c r="AV23" i="5"/>
  <c r="AV15" i="5"/>
  <c r="AV30" i="5"/>
  <c r="AV28" i="5"/>
  <c r="AV12" i="5"/>
  <c r="AV46" i="5"/>
  <c r="AV20" i="5"/>
  <c r="AV19" i="5"/>
  <c r="AV34" i="5"/>
  <c r="AV29" i="5"/>
  <c r="AV26" i="5"/>
  <c r="AV47" i="5"/>
  <c r="AV40" i="5"/>
  <c r="AV38" i="5"/>
  <c r="AV27" i="5"/>
  <c r="AV18" i="5"/>
  <c r="AV17" i="5"/>
  <c r="AP11" i="5"/>
  <c r="AX12" i="5"/>
  <c r="U15" i="5"/>
  <c r="X17" i="5"/>
  <c r="AP18" i="5"/>
  <c r="AL22" i="5"/>
  <c r="AI24" i="5"/>
  <c r="BF27" i="5"/>
  <c r="P29" i="5"/>
  <c r="AS33" i="5"/>
  <c r="AH37" i="5"/>
  <c r="Q31" i="5"/>
  <c r="AW40" i="5"/>
  <c r="AG10" i="5"/>
  <c r="V12" i="5"/>
  <c r="AP14" i="5"/>
  <c r="AA17" i="5"/>
  <c r="AQ18" i="5"/>
  <c r="AM22" i="5"/>
  <c r="AR25" i="5"/>
  <c r="AS31" i="5"/>
  <c r="BF37" i="5"/>
  <c r="M27" i="4"/>
  <c r="AJ10" i="5"/>
  <c r="AR11" i="5"/>
  <c r="AI13" i="5"/>
  <c r="AR16" i="5"/>
  <c r="T43" i="5"/>
  <c r="AJ13" i="5"/>
  <c r="AZ33" i="5"/>
  <c r="AT10" i="5"/>
  <c r="BB11" i="5"/>
  <c r="AJ12" i="5"/>
  <c r="AS13" i="5"/>
  <c r="AL15" i="5"/>
  <c r="BE16" i="5"/>
  <c r="AN17" i="5"/>
  <c r="X18" i="5"/>
  <c r="AW19" i="5"/>
  <c r="AA21" i="5"/>
  <c r="BF22" i="5"/>
  <c r="V26" i="5"/>
  <c r="AQ32" i="5"/>
  <c r="M7" i="4"/>
  <c r="M35" i="4"/>
  <c r="S10" i="5"/>
  <c r="AU10" i="5"/>
  <c r="AA11" i="5"/>
  <c r="BF11" i="5"/>
  <c r="AL12" i="5"/>
  <c r="R13" i="5"/>
  <c r="AT13" i="5"/>
  <c r="Z14" i="5"/>
  <c r="BE14" i="5"/>
  <c r="AP15" i="5"/>
  <c r="Y16" i="5"/>
  <c r="BF16" i="5"/>
  <c r="AO17" i="5"/>
  <c r="AA18" i="5"/>
  <c r="J19" i="5"/>
  <c r="AX19" i="5"/>
  <c r="AN20" i="5"/>
  <c r="AD21" i="5"/>
  <c r="U22" i="5"/>
  <c r="I23" i="5"/>
  <c r="I24" i="5"/>
  <c r="R25" i="5"/>
  <c r="Y26" i="5"/>
  <c r="AF27" i="5"/>
  <c r="AO28" i="5"/>
  <c r="W30" i="5"/>
  <c r="AV32" i="5"/>
  <c r="BG35" i="5"/>
  <c r="BD39" i="5"/>
  <c r="AC44" i="5"/>
  <c r="M36" i="4"/>
  <c r="M28" i="4"/>
  <c r="M20" i="4"/>
  <c r="M12" i="4"/>
  <c r="M4" i="4"/>
  <c r="M48" i="4"/>
  <c r="M44" i="4"/>
  <c r="M40" i="4"/>
  <c r="M32" i="4"/>
  <c r="M23" i="4"/>
  <c r="M14" i="4"/>
  <c r="M5" i="4"/>
  <c r="M47" i="4"/>
  <c r="M43" i="4"/>
  <c r="M39" i="4"/>
  <c r="M30" i="4"/>
  <c r="M21" i="4"/>
  <c r="M11" i="4"/>
  <c r="M38" i="4"/>
  <c r="M29" i="4"/>
  <c r="M19" i="4"/>
  <c r="M10" i="4"/>
  <c r="Q209" i="3"/>
  <c r="M6" i="4"/>
  <c r="M18" i="4"/>
  <c r="M34" i="4"/>
  <c r="R63" i="5"/>
  <c r="R41" i="5"/>
  <c r="R46" i="5"/>
  <c r="R43" i="5"/>
  <c r="R40" i="5"/>
  <c r="R48" i="5"/>
  <c r="R37" i="5"/>
  <c r="R42" i="5"/>
  <c r="R39" i="5"/>
  <c r="R31" i="5"/>
  <c r="R23" i="5"/>
  <c r="R47" i="5"/>
  <c r="R29" i="5"/>
  <c r="R21" i="5"/>
  <c r="R44" i="5"/>
  <c r="R35" i="5"/>
  <c r="R38" i="5"/>
  <c r="R36" i="5"/>
  <c r="R33" i="5"/>
  <c r="R26" i="5"/>
  <c r="R10" i="5"/>
  <c r="R18" i="5"/>
  <c r="R30" i="5"/>
  <c r="R24" i="5"/>
  <c r="R22" i="5"/>
  <c r="R20" i="5"/>
  <c r="R19" i="5"/>
  <c r="R16" i="5"/>
  <c r="R14" i="5"/>
  <c r="R45" i="5"/>
  <c r="R32" i="5"/>
  <c r="R28" i="5"/>
  <c r="Z63" i="5"/>
  <c r="Z41" i="5"/>
  <c r="Z38" i="5"/>
  <c r="Z46" i="5"/>
  <c r="Z43" i="5"/>
  <c r="Z40" i="5"/>
  <c r="Z31" i="5"/>
  <c r="Z23" i="5"/>
  <c r="Z48" i="5"/>
  <c r="Z29" i="5"/>
  <c r="Z21" i="5"/>
  <c r="Z45" i="5"/>
  <c r="Z34" i="5"/>
  <c r="Z32" i="5"/>
  <c r="Z47" i="5"/>
  <c r="Z39" i="5"/>
  <c r="Z37" i="5"/>
  <c r="Z30" i="5"/>
  <c r="Z25" i="5"/>
  <c r="Z28" i="5"/>
  <c r="Z10" i="5"/>
  <c r="Z44" i="5"/>
  <c r="Z42" i="5"/>
  <c r="Z35" i="5"/>
  <c r="Z33" i="5"/>
  <c r="Z17" i="5"/>
  <c r="Z18" i="5"/>
  <c r="Z12" i="5"/>
  <c r="Z27" i="5"/>
  <c r="Z15" i="5"/>
  <c r="Z36" i="5"/>
  <c r="AH63" i="5"/>
  <c r="AH41" i="5"/>
  <c r="AH44" i="5"/>
  <c r="AH38" i="5"/>
  <c r="AH46" i="5"/>
  <c r="AH42" i="5"/>
  <c r="AH39" i="5"/>
  <c r="AH34" i="5"/>
  <c r="AH31" i="5"/>
  <c r="AH23" i="5"/>
  <c r="AH47" i="5"/>
  <c r="AH29" i="5"/>
  <c r="AH21" i="5"/>
  <c r="AH48" i="5"/>
  <c r="AH40" i="5"/>
  <c r="AH27" i="5"/>
  <c r="AH32" i="5"/>
  <c r="AH20" i="5"/>
  <c r="AH17" i="5"/>
  <c r="AH10" i="5"/>
  <c r="AH13" i="5"/>
  <c r="AH45" i="5"/>
  <c r="AH43" i="5"/>
  <c r="AH36" i="5"/>
  <c r="AH30" i="5"/>
  <c r="AH28" i="5"/>
  <c r="AH26" i="5"/>
  <c r="AH24" i="5"/>
  <c r="AH12" i="5"/>
  <c r="AP63" i="5"/>
  <c r="AP41" i="5"/>
  <c r="AP47" i="5"/>
  <c r="AP36" i="5"/>
  <c r="AP44" i="5"/>
  <c r="AP38" i="5"/>
  <c r="AP43" i="5"/>
  <c r="AP40" i="5"/>
  <c r="AP31" i="5"/>
  <c r="AP23" i="5"/>
  <c r="AP48" i="5"/>
  <c r="AP34" i="5"/>
  <c r="AP29" i="5"/>
  <c r="AP21" i="5"/>
  <c r="AP45" i="5"/>
  <c r="AP24" i="5"/>
  <c r="AP10" i="5"/>
  <c r="AP32" i="5"/>
  <c r="AP39" i="5"/>
  <c r="AP46" i="5"/>
  <c r="AP37" i="5"/>
  <c r="AP33" i="5"/>
  <c r="AP35" i="5"/>
  <c r="AP22" i="5"/>
  <c r="AP20" i="5"/>
  <c r="AP17" i="5"/>
  <c r="AX63" i="5"/>
  <c r="AX41" i="5"/>
  <c r="AX42" i="5"/>
  <c r="AX39" i="5"/>
  <c r="AX47" i="5"/>
  <c r="AX36" i="5"/>
  <c r="AX44" i="5"/>
  <c r="AX31" i="5"/>
  <c r="AX23" i="5"/>
  <c r="AX35" i="5"/>
  <c r="AX29" i="5"/>
  <c r="AX21" i="5"/>
  <c r="AX45" i="5"/>
  <c r="AX37" i="5"/>
  <c r="AX34" i="5"/>
  <c r="AX33" i="5"/>
  <c r="AX46" i="5"/>
  <c r="AX26" i="5"/>
  <c r="AX15" i="5"/>
  <c r="AX10" i="5"/>
  <c r="AX24" i="5"/>
  <c r="AX18" i="5"/>
  <c r="AX11" i="5"/>
  <c r="AX40" i="5"/>
  <c r="AX28" i="5"/>
  <c r="AX13" i="5"/>
  <c r="AX38" i="5"/>
  <c r="AX30" i="5"/>
  <c r="AX16" i="5"/>
  <c r="BF63" i="5"/>
  <c r="BF41" i="5"/>
  <c r="BF45" i="5"/>
  <c r="BF42" i="5"/>
  <c r="BF39" i="5"/>
  <c r="BF47" i="5"/>
  <c r="BF36" i="5"/>
  <c r="BF43" i="5"/>
  <c r="BF40" i="5"/>
  <c r="BF31" i="5"/>
  <c r="BF23" i="5"/>
  <c r="BF48" i="5"/>
  <c r="BF29" i="5"/>
  <c r="BF21" i="5"/>
  <c r="BF46" i="5"/>
  <c r="BF38" i="5"/>
  <c r="BF32" i="5"/>
  <c r="BF30" i="5"/>
  <c r="BF25" i="5"/>
  <c r="BF28" i="5"/>
  <c r="BF18" i="5"/>
  <c r="BF10" i="5"/>
  <c r="BF35" i="5"/>
  <c r="BF14" i="5"/>
  <c r="BF33" i="5"/>
  <c r="BF15" i="5"/>
  <c r="BF13" i="5"/>
  <c r="BF26" i="5"/>
  <c r="BF24" i="5"/>
  <c r="AZ10" i="5"/>
  <c r="T13" i="5"/>
  <c r="AR14" i="5"/>
  <c r="AB15" i="5"/>
  <c r="AR15" i="5"/>
  <c r="Z20" i="5"/>
  <c r="Z22" i="5"/>
  <c r="T25" i="5"/>
  <c r="AX25" i="5"/>
  <c r="AR28" i="5"/>
  <c r="T63" i="5"/>
  <c r="T47" i="5"/>
  <c r="T39" i="5"/>
  <c r="T40" i="5"/>
  <c r="T37" i="5"/>
  <c r="T48" i="5"/>
  <c r="T45" i="5"/>
  <c r="T42" i="5"/>
  <c r="T34" i="5"/>
  <c r="T29" i="5"/>
  <c r="T21" i="5"/>
  <c r="T41" i="5"/>
  <c r="T38" i="5"/>
  <c r="T27" i="5"/>
  <c r="T19" i="5"/>
  <c r="T36" i="5"/>
  <c r="T31" i="5"/>
  <c r="T24" i="5"/>
  <c r="T46" i="5"/>
  <c r="T44" i="5"/>
  <c r="T30" i="5"/>
  <c r="T32" i="5"/>
  <c r="T26" i="5"/>
  <c r="T23" i="5"/>
  <c r="T22" i="5"/>
  <c r="T20" i="5"/>
  <c r="T16" i="5"/>
  <c r="T11" i="5"/>
  <c r="T28" i="5"/>
  <c r="T35" i="5"/>
  <c r="T33" i="5"/>
  <c r="AJ63" i="5"/>
  <c r="AJ47" i="5"/>
  <c r="AJ39" i="5"/>
  <c r="AJ46" i="5"/>
  <c r="AJ43" i="5"/>
  <c r="AJ35" i="5"/>
  <c r="AJ40" i="5"/>
  <c r="AJ37" i="5"/>
  <c r="AJ34" i="5"/>
  <c r="AJ29" i="5"/>
  <c r="AJ21" i="5"/>
  <c r="AJ41" i="5"/>
  <c r="AJ38" i="5"/>
  <c r="AJ27" i="5"/>
  <c r="AJ19" i="5"/>
  <c r="AJ48" i="5"/>
  <c r="AJ32" i="5"/>
  <c r="AJ44" i="5"/>
  <c r="AJ42" i="5"/>
  <c r="AJ25" i="5"/>
  <c r="AJ36" i="5"/>
  <c r="AJ30" i="5"/>
  <c r="AJ26" i="5"/>
  <c r="AJ24" i="5"/>
  <c r="AJ22" i="5"/>
  <c r="AJ20" i="5"/>
  <c r="AJ17" i="5"/>
  <c r="AJ31" i="5"/>
  <c r="AJ18" i="5"/>
  <c r="AJ33" i="5"/>
  <c r="AJ15" i="5"/>
  <c r="AJ14" i="5"/>
  <c r="AR63" i="5"/>
  <c r="AR47" i="5"/>
  <c r="AR39" i="5"/>
  <c r="AR41" i="5"/>
  <c r="AR38" i="5"/>
  <c r="AR46" i="5"/>
  <c r="AR35" i="5"/>
  <c r="AR43" i="5"/>
  <c r="AR34" i="5"/>
  <c r="AR29" i="5"/>
  <c r="AR21" i="5"/>
  <c r="AR42" i="5"/>
  <c r="AR27" i="5"/>
  <c r="AR19" i="5"/>
  <c r="AR45" i="5"/>
  <c r="AR37" i="5"/>
  <c r="AR32" i="5"/>
  <c r="AR22" i="5"/>
  <c r="AR48" i="5"/>
  <c r="AR33" i="5"/>
  <c r="AR10" i="5"/>
  <c r="AR23" i="5"/>
  <c r="AR20" i="5"/>
  <c r="AR17" i="5"/>
  <c r="AR12" i="5"/>
  <c r="AR44" i="5"/>
  <c r="AR26" i="5"/>
  <c r="AR24" i="5"/>
  <c r="AZ63" i="5"/>
  <c r="AZ47" i="5"/>
  <c r="AZ39" i="5"/>
  <c r="AZ44" i="5"/>
  <c r="AZ41" i="5"/>
  <c r="AZ38" i="5"/>
  <c r="AZ46" i="5"/>
  <c r="AZ35" i="5"/>
  <c r="AZ34" i="5"/>
  <c r="AZ29" i="5"/>
  <c r="AZ21" i="5"/>
  <c r="AZ43" i="5"/>
  <c r="AZ27" i="5"/>
  <c r="AZ19" i="5"/>
  <c r="AZ31" i="5"/>
  <c r="AZ48" i="5"/>
  <c r="AZ40" i="5"/>
  <c r="AZ24" i="5"/>
  <c r="AZ17" i="5"/>
  <c r="AZ37" i="5"/>
  <c r="AZ26" i="5"/>
  <c r="AZ13" i="5"/>
  <c r="AZ42" i="5"/>
  <c r="AZ30" i="5"/>
  <c r="AZ32" i="5"/>
  <c r="AZ25" i="5"/>
  <c r="AZ12" i="5"/>
  <c r="AZ45" i="5"/>
  <c r="T14" i="5"/>
  <c r="AZ18" i="5"/>
  <c r="AB32" i="5"/>
  <c r="M9" i="4"/>
  <c r="M25" i="4"/>
  <c r="M45" i="4"/>
  <c r="U63" i="5"/>
  <c r="U46" i="5"/>
  <c r="U38" i="5"/>
  <c r="U48" i="5"/>
  <c r="U45" i="5"/>
  <c r="U35" i="5"/>
  <c r="U42" i="5"/>
  <c r="U39" i="5"/>
  <c r="U36" i="5"/>
  <c r="U47" i="5"/>
  <c r="U44" i="5"/>
  <c r="U28" i="5"/>
  <c r="U20" i="5"/>
  <c r="U26" i="5"/>
  <c r="U18" i="5"/>
  <c r="U40" i="5"/>
  <c r="U31" i="5"/>
  <c r="U29" i="5"/>
  <c r="U37" i="5"/>
  <c r="U30" i="5"/>
  <c r="U14" i="5"/>
  <c r="U32" i="5"/>
  <c r="U21" i="5"/>
  <c r="U19" i="5"/>
  <c r="U33" i="5"/>
  <c r="U17" i="5"/>
  <c r="U13" i="5"/>
  <c r="U43" i="5"/>
  <c r="U34" i="5"/>
  <c r="U25" i="5"/>
  <c r="AC63" i="5"/>
  <c r="AC46" i="5"/>
  <c r="AC38" i="5"/>
  <c r="AC40" i="5"/>
  <c r="AC37" i="5"/>
  <c r="AC35" i="5"/>
  <c r="AC48" i="5"/>
  <c r="AC45" i="5"/>
  <c r="AC42" i="5"/>
  <c r="AC43" i="5"/>
  <c r="AC28" i="5"/>
  <c r="AC20" i="5"/>
  <c r="AC39" i="5"/>
  <c r="AC36" i="5"/>
  <c r="AC26" i="5"/>
  <c r="AC18" i="5"/>
  <c r="AC41" i="5"/>
  <c r="AC33" i="5"/>
  <c r="AC31" i="5"/>
  <c r="AC21" i="5"/>
  <c r="AC25" i="5"/>
  <c r="AC15" i="5"/>
  <c r="AC47" i="5"/>
  <c r="AC34" i="5"/>
  <c r="AC11" i="5"/>
  <c r="AC29" i="5"/>
  <c r="AC24" i="5"/>
  <c r="AC16" i="5"/>
  <c r="AC23" i="5"/>
  <c r="AK63" i="5"/>
  <c r="AK46" i="5"/>
  <c r="AK38" i="5"/>
  <c r="AK43" i="5"/>
  <c r="AK35" i="5"/>
  <c r="AK40" i="5"/>
  <c r="AK37" i="5"/>
  <c r="AK48" i="5"/>
  <c r="AK45" i="5"/>
  <c r="AK47" i="5"/>
  <c r="AK44" i="5"/>
  <c r="AK28" i="5"/>
  <c r="AK20" i="5"/>
  <c r="AK26" i="5"/>
  <c r="AK18" i="5"/>
  <c r="AK42" i="5"/>
  <c r="AK36" i="5"/>
  <c r="AK34" i="5"/>
  <c r="AK30" i="5"/>
  <c r="AK33" i="5"/>
  <c r="AK23" i="5"/>
  <c r="AK16" i="5"/>
  <c r="AK29" i="5"/>
  <c r="AK12" i="5"/>
  <c r="AK31" i="5"/>
  <c r="AK41" i="5"/>
  <c r="AK15" i="5"/>
  <c r="AK14" i="5"/>
  <c r="AK39" i="5"/>
  <c r="AK32" i="5"/>
  <c r="AK11" i="5"/>
  <c r="AK25" i="5"/>
  <c r="AS63" i="5"/>
  <c r="AS46" i="5"/>
  <c r="AS38" i="5"/>
  <c r="AS35" i="5"/>
  <c r="AS43" i="5"/>
  <c r="AS40" i="5"/>
  <c r="AS37" i="5"/>
  <c r="AS48" i="5"/>
  <c r="AS45" i="5"/>
  <c r="AS34" i="5"/>
  <c r="AS28" i="5"/>
  <c r="AS20" i="5"/>
  <c r="AS39" i="5"/>
  <c r="AS36" i="5"/>
  <c r="AS26" i="5"/>
  <c r="AS18" i="5"/>
  <c r="AS29" i="5"/>
  <c r="AS47" i="5"/>
  <c r="AS32" i="5"/>
  <c r="AS27" i="5"/>
  <c r="AS41" i="5"/>
  <c r="AS25" i="5"/>
  <c r="AS44" i="5"/>
  <c r="AS22" i="5"/>
  <c r="AS21" i="5"/>
  <c r="AS19" i="5"/>
  <c r="AS42" i="5"/>
  <c r="AS24" i="5"/>
  <c r="AS14" i="5"/>
  <c r="AS30" i="5"/>
  <c r="BA63" i="5"/>
  <c r="BA46" i="5"/>
  <c r="BA38" i="5"/>
  <c r="BA41" i="5"/>
  <c r="BA35" i="5"/>
  <c r="BA43" i="5"/>
  <c r="BA47" i="5"/>
  <c r="BA44" i="5"/>
  <c r="BA28" i="5"/>
  <c r="BA20" i="5"/>
  <c r="BA40" i="5"/>
  <c r="BA37" i="5"/>
  <c r="BA34" i="5"/>
  <c r="BA26" i="5"/>
  <c r="BA18" i="5"/>
  <c r="BA31" i="5"/>
  <c r="BA48" i="5"/>
  <c r="BA24" i="5"/>
  <c r="BA42" i="5"/>
  <c r="BA29" i="5"/>
  <c r="BA39" i="5"/>
  <c r="BA16" i="5"/>
  <c r="BA10" i="5"/>
  <c r="BA30" i="5"/>
  <c r="BA32" i="5"/>
  <c r="BA25" i="5"/>
  <c r="BA12" i="5"/>
  <c r="BA45" i="5"/>
  <c r="BA27" i="5"/>
  <c r="BA17" i="5"/>
  <c r="BA36" i="5"/>
  <c r="BA33" i="5"/>
  <c r="BA23" i="5"/>
  <c r="AB10" i="5"/>
  <c r="AJ11" i="5"/>
  <c r="AZ11" i="5"/>
  <c r="R12" i="5"/>
  <c r="AP13" i="5"/>
  <c r="R15" i="5"/>
  <c r="AH15" i="5"/>
  <c r="AZ15" i="5"/>
  <c r="AZ16" i="5"/>
  <c r="AK17" i="5"/>
  <c r="T18" i="5"/>
  <c r="AP19" i="5"/>
  <c r="AZ20" i="5"/>
  <c r="AH22" i="5"/>
  <c r="AZ22" i="5"/>
  <c r="Z24" i="5"/>
  <c r="AP26" i="5"/>
  <c r="AC32" i="5"/>
  <c r="AH35" i="5"/>
  <c r="S209" i="3"/>
  <c r="J52" i="5" s="1"/>
  <c r="AB63" i="5"/>
  <c r="AB47" i="5"/>
  <c r="AB39" i="5"/>
  <c r="AB43" i="5"/>
  <c r="AB40" i="5"/>
  <c r="AB37" i="5"/>
  <c r="AB48" i="5"/>
  <c r="AB45" i="5"/>
  <c r="AB34" i="5"/>
  <c r="AB46" i="5"/>
  <c r="AB35" i="5"/>
  <c r="AB29" i="5"/>
  <c r="AB21" i="5"/>
  <c r="AB42" i="5"/>
  <c r="AB27" i="5"/>
  <c r="AB19" i="5"/>
  <c r="AB30" i="5"/>
  <c r="AB41" i="5"/>
  <c r="AB33" i="5"/>
  <c r="AB28" i="5"/>
  <c r="AB26" i="5"/>
  <c r="AB16" i="5"/>
  <c r="AB18" i="5"/>
  <c r="AB12" i="5"/>
  <c r="AB38" i="5"/>
  <c r="AB36" i="5"/>
  <c r="AB14" i="5"/>
  <c r="AB11" i="5"/>
  <c r="AB24" i="5"/>
  <c r="AZ36" i="5"/>
  <c r="AJ45" i="5"/>
  <c r="S180" i="3"/>
  <c r="J10" i="5"/>
  <c r="M13" i="4"/>
  <c r="M26" i="4"/>
  <c r="AC10" i="5"/>
  <c r="AS10" i="5"/>
  <c r="BA11" i="5"/>
  <c r="T12" i="5"/>
  <c r="AB13" i="5"/>
  <c r="AR13" i="5"/>
  <c r="AZ14" i="5"/>
  <c r="T15" i="5"/>
  <c r="BA15" i="5"/>
  <c r="U16" i="5"/>
  <c r="AJ16" i="5"/>
  <c r="T17" i="5"/>
  <c r="Z19" i="5"/>
  <c r="AK22" i="5"/>
  <c r="BA22" i="5"/>
  <c r="AB23" i="5"/>
  <c r="AZ23" i="5"/>
  <c r="AH25" i="5"/>
  <c r="U27" i="5"/>
  <c r="AX27" i="5"/>
  <c r="AP30" i="5"/>
  <c r="AR31" i="5"/>
  <c r="AR40" i="5"/>
  <c r="V63" i="5"/>
  <c r="V45" i="5"/>
  <c r="V37" i="5"/>
  <c r="V42" i="5"/>
  <c r="V39" i="5"/>
  <c r="V36" i="5"/>
  <c r="V47" i="5"/>
  <c r="V44" i="5"/>
  <c r="V41" i="5"/>
  <c r="V27" i="5"/>
  <c r="V19" i="5"/>
  <c r="V33" i="5"/>
  <c r="V25" i="5"/>
  <c r="V17" i="5"/>
  <c r="V29" i="5"/>
  <c r="V43" i="5"/>
  <c r="V34" i="5"/>
  <c r="V32" i="5"/>
  <c r="V22" i="5"/>
  <c r="V18" i="5"/>
  <c r="V15" i="5"/>
  <c r="V14" i="5"/>
  <c r="AD63" i="5"/>
  <c r="AD45" i="5"/>
  <c r="AD37" i="5"/>
  <c r="AD48" i="5"/>
  <c r="AD42" i="5"/>
  <c r="AD39" i="5"/>
  <c r="AD36" i="5"/>
  <c r="AD40" i="5"/>
  <c r="AD27" i="5"/>
  <c r="AD19" i="5"/>
  <c r="AD33" i="5"/>
  <c r="AD25" i="5"/>
  <c r="AD17" i="5"/>
  <c r="AD43" i="5"/>
  <c r="AD31" i="5"/>
  <c r="AD26" i="5"/>
  <c r="AD44" i="5"/>
  <c r="AD35" i="5"/>
  <c r="AD24" i="5"/>
  <c r="AD14" i="5"/>
  <c r="AL63" i="5"/>
  <c r="AL45" i="5"/>
  <c r="AL37" i="5"/>
  <c r="AL40" i="5"/>
  <c r="AL34" i="5"/>
  <c r="AL48" i="5"/>
  <c r="AL42" i="5"/>
  <c r="AL41" i="5"/>
  <c r="AL27" i="5"/>
  <c r="AL19" i="5"/>
  <c r="AL35" i="5"/>
  <c r="AL33" i="5"/>
  <c r="AL25" i="5"/>
  <c r="AL17" i="5"/>
  <c r="AL46" i="5"/>
  <c r="AL44" i="5"/>
  <c r="AL36" i="5"/>
  <c r="AL30" i="5"/>
  <c r="AL38" i="5"/>
  <c r="AL28" i="5"/>
  <c r="AL14" i="5"/>
  <c r="AT63" i="5"/>
  <c r="AT45" i="5"/>
  <c r="AT37" i="5"/>
  <c r="AT46" i="5"/>
  <c r="AT43" i="5"/>
  <c r="AT34" i="5"/>
  <c r="AT40" i="5"/>
  <c r="AT48" i="5"/>
  <c r="AT42" i="5"/>
  <c r="AT27" i="5"/>
  <c r="AT19" i="5"/>
  <c r="AT33" i="5"/>
  <c r="AT25" i="5"/>
  <c r="AT17" i="5"/>
  <c r="AT47" i="5"/>
  <c r="AT32" i="5"/>
  <c r="AT41" i="5"/>
  <c r="AT39" i="5"/>
  <c r="AT35" i="5"/>
  <c r="AT30" i="5"/>
  <c r="AT20" i="5"/>
  <c r="AT16" i="5"/>
  <c r="AT14" i="5"/>
  <c r="BB63" i="5"/>
  <c r="BB45" i="5"/>
  <c r="BB37" i="5"/>
  <c r="BB38" i="5"/>
  <c r="BB35" i="5"/>
  <c r="BB34" i="5"/>
  <c r="BB46" i="5"/>
  <c r="BB43" i="5"/>
  <c r="BB40" i="5"/>
  <c r="BB41" i="5"/>
  <c r="BB27" i="5"/>
  <c r="BB19" i="5"/>
  <c r="BB33" i="5"/>
  <c r="BB25" i="5"/>
  <c r="BB17" i="5"/>
  <c r="BB48" i="5"/>
  <c r="BB42" i="5"/>
  <c r="BB29" i="5"/>
  <c r="BB44" i="5"/>
  <c r="BB36" i="5"/>
  <c r="BB32" i="5"/>
  <c r="BB22" i="5"/>
  <c r="BB14" i="5"/>
  <c r="V10" i="5"/>
  <c r="AE10" i="5"/>
  <c r="AW10" i="5"/>
  <c r="BG10" i="5"/>
  <c r="S11" i="5"/>
  <c r="AT11" i="5"/>
  <c r="BC11" i="5"/>
  <c r="O12" i="5"/>
  <c r="Y12" i="5"/>
  <c r="AQ12" i="5"/>
  <c r="I13" i="5"/>
  <c r="AD13" i="5"/>
  <c r="AW13" i="5"/>
  <c r="AA14" i="5"/>
  <c r="BC14" i="5"/>
  <c r="O15" i="5"/>
  <c r="AT15" i="5"/>
  <c r="BE15" i="5"/>
  <c r="H17" i="5"/>
  <c r="O18" i="5"/>
  <c r="AI18" i="5"/>
  <c r="AT18" i="5"/>
  <c r="AQ19" i="5"/>
  <c r="AE20" i="5"/>
  <c r="BC20" i="5"/>
  <c r="S21" i="5"/>
  <c r="AE21" i="5"/>
  <c r="AQ21" i="5"/>
  <c r="BC21" i="5"/>
  <c r="AD22" i="5"/>
  <c r="BC22" i="5"/>
  <c r="S23" i="5"/>
  <c r="AD23" i="5"/>
  <c r="AQ23" i="5"/>
  <c r="BB23" i="5"/>
  <c r="BG24" i="5"/>
  <c r="W25" i="5"/>
  <c r="AM25" i="5"/>
  <c r="Q26" i="5"/>
  <c r="AG26" i="5"/>
  <c r="AT26" i="5"/>
  <c r="BG26" i="5"/>
  <c r="AG28" i="5"/>
  <c r="AU28" i="5"/>
  <c r="K29" i="5"/>
  <c r="AU29" i="5"/>
  <c r="J30" i="5"/>
  <c r="AE30" i="5"/>
  <c r="O31" i="5"/>
  <c r="AI31" i="5"/>
  <c r="AW31" i="5"/>
  <c r="S32" i="5"/>
  <c r="BC33" i="5"/>
  <c r="AA34" i="5"/>
  <c r="AU34" i="5"/>
  <c r="V35" i="5"/>
  <c r="AA36" i="5"/>
  <c r="J37" i="5"/>
  <c r="AA38" i="5"/>
  <c r="V40" i="5"/>
  <c r="AE41" i="5"/>
  <c r="BG41" i="5"/>
  <c r="AE43" i="5"/>
  <c r="BG43" i="5"/>
  <c r="W45" i="5"/>
  <c r="Q47" i="5"/>
  <c r="BB47" i="5"/>
  <c r="AE48" i="5"/>
  <c r="K49" i="5"/>
  <c r="J56" i="5"/>
  <c r="K50" i="5"/>
  <c r="H48" i="5"/>
  <c r="I47" i="5"/>
  <c r="J46" i="5"/>
  <c r="K45" i="5"/>
  <c r="H40" i="5"/>
  <c r="I39" i="5"/>
  <c r="J38" i="5"/>
  <c r="K37" i="5"/>
  <c r="J50" i="5"/>
  <c r="I48" i="5"/>
  <c r="I45" i="5"/>
  <c r="J42" i="5"/>
  <c r="K39" i="5"/>
  <c r="H37" i="5"/>
  <c r="K36" i="5"/>
  <c r="J35" i="5"/>
  <c r="I50" i="5"/>
  <c r="K47" i="5"/>
  <c r="H45" i="5"/>
  <c r="K44" i="5"/>
  <c r="I42" i="5"/>
  <c r="J39" i="5"/>
  <c r="J36" i="5"/>
  <c r="H50" i="5"/>
  <c r="J47" i="5"/>
  <c r="J44" i="5"/>
  <c r="H42" i="5"/>
  <c r="K41" i="5"/>
  <c r="H39" i="5"/>
  <c r="I36" i="5"/>
  <c r="H35" i="5"/>
  <c r="I34" i="5"/>
  <c r="I49" i="5"/>
  <c r="I46" i="5"/>
  <c r="J43" i="5"/>
  <c r="K40" i="5"/>
  <c r="H30" i="5"/>
  <c r="I29" i="5"/>
  <c r="J28" i="5"/>
  <c r="K27" i="5"/>
  <c r="H22" i="5"/>
  <c r="I21" i="5"/>
  <c r="J20" i="5"/>
  <c r="K19" i="5"/>
  <c r="K48" i="5"/>
  <c r="H43" i="5"/>
  <c r="I40" i="5"/>
  <c r="I37" i="5"/>
  <c r="K34" i="5"/>
  <c r="K33" i="5"/>
  <c r="H28" i="5"/>
  <c r="I27" i="5"/>
  <c r="J26" i="5"/>
  <c r="K25" i="5"/>
  <c r="H20" i="5"/>
  <c r="I19" i="5"/>
  <c r="J18" i="5"/>
  <c r="K17" i="5"/>
  <c r="AA47" i="5"/>
  <c r="S46" i="5"/>
  <c r="S42" i="5"/>
  <c r="H41" i="5"/>
  <c r="AY39" i="5"/>
  <c r="AA39" i="5"/>
  <c r="S38" i="5"/>
  <c r="AY34" i="5"/>
  <c r="J34" i="5"/>
  <c r="AY33" i="5"/>
  <c r="S33" i="5"/>
  <c r="K32" i="5"/>
  <c r="AQ31" i="5"/>
  <c r="H31" i="5"/>
  <c r="H34" i="5"/>
  <c r="AI32" i="5"/>
  <c r="J32" i="5"/>
  <c r="AQ29" i="5"/>
  <c r="H29" i="5"/>
  <c r="J27" i="5"/>
  <c r="AY26" i="5"/>
  <c r="S26" i="5"/>
  <c r="AQ24" i="5"/>
  <c r="J48" i="5"/>
  <c r="K46" i="5"/>
  <c r="I44" i="5"/>
  <c r="K42" i="5"/>
  <c r="K38" i="5"/>
  <c r="K35" i="5"/>
  <c r="I32" i="5"/>
  <c r="K30" i="5"/>
  <c r="H27" i="5"/>
  <c r="J25" i="5"/>
  <c r="I22" i="5"/>
  <c r="K20" i="5"/>
  <c r="I18" i="5"/>
  <c r="J15" i="5"/>
  <c r="K14" i="5"/>
  <c r="P3" i="7" a="1"/>
  <c r="P3" i="7" s="1"/>
  <c r="H3" i="7" a="1"/>
  <c r="H3" i="7" s="1"/>
  <c r="O3" i="7" a="1"/>
  <c r="O3" i="7" s="1"/>
  <c r="G3" i="7" a="1"/>
  <c r="G3" i="7" s="1"/>
  <c r="N3" i="7" a="1"/>
  <c r="N3" i="7" s="1"/>
  <c r="F3" i="7" a="1"/>
  <c r="F3" i="7" s="1"/>
  <c r="M3" i="7" a="1"/>
  <c r="M3" i="7" s="1"/>
  <c r="E3" i="7" a="1"/>
  <c r="E3" i="7" s="1"/>
  <c r="L3" i="7" a="1"/>
  <c r="L3" i="7" s="1"/>
  <c r="D3" i="7" a="1"/>
  <c r="D3" i="7" s="1"/>
  <c r="K3" i="7" a="1"/>
  <c r="K3" i="7" s="1"/>
  <c r="C3" i="7" a="1"/>
  <c r="C3" i="7" s="1"/>
  <c r="J3" i="7" a="1"/>
  <c r="J3" i="7" s="1"/>
  <c r="B3" i="7" a="1"/>
  <c r="B3" i="7" s="1"/>
  <c r="I3" i="7" a="1"/>
  <c r="I3" i="7" s="1"/>
  <c r="A3" i="7" a="1"/>
  <c r="A3" i="7" s="1"/>
  <c r="O63" i="5"/>
  <c r="O44" i="5"/>
  <c r="O36" i="5"/>
  <c r="O47" i="5"/>
  <c r="O41" i="5"/>
  <c r="O38" i="5"/>
  <c r="O37" i="5"/>
  <c r="O26" i="5"/>
  <c r="O45" i="5"/>
  <c r="O42" i="5"/>
  <c r="O35" i="5"/>
  <c r="O32" i="5"/>
  <c r="O24" i="5"/>
  <c r="O16" i="5"/>
  <c r="O48" i="5"/>
  <c r="O46" i="5"/>
  <c r="O30" i="5"/>
  <c r="O25" i="5"/>
  <c r="O40" i="5"/>
  <c r="O23" i="5"/>
  <c r="O13" i="5"/>
  <c r="W63" i="5"/>
  <c r="W44" i="5"/>
  <c r="W36" i="5"/>
  <c r="W39" i="5"/>
  <c r="W47" i="5"/>
  <c r="W41" i="5"/>
  <c r="W38" i="5"/>
  <c r="W26" i="5"/>
  <c r="W46" i="5"/>
  <c r="W43" i="5"/>
  <c r="W34" i="5"/>
  <c r="W32" i="5"/>
  <c r="W24" i="5"/>
  <c r="W16" i="5"/>
  <c r="W29" i="5"/>
  <c r="W27" i="5"/>
  <c r="W13" i="5"/>
  <c r="AE63" i="5"/>
  <c r="AE44" i="5"/>
  <c r="AE36" i="5"/>
  <c r="AE45" i="5"/>
  <c r="AE42" i="5"/>
  <c r="AE39" i="5"/>
  <c r="AE47" i="5"/>
  <c r="AE37" i="5"/>
  <c r="AE26" i="5"/>
  <c r="AE32" i="5"/>
  <c r="AE24" i="5"/>
  <c r="AE16" i="5"/>
  <c r="AE31" i="5"/>
  <c r="AE35" i="5"/>
  <c r="AE29" i="5"/>
  <c r="AE19" i="5"/>
  <c r="AE18" i="5"/>
  <c r="AE15" i="5"/>
  <c r="AE13" i="5"/>
  <c r="AM63" i="5"/>
  <c r="AM44" i="5"/>
  <c r="AM36" i="5"/>
  <c r="AM48" i="5"/>
  <c r="AM37" i="5"/>
  <c r="AM45" i="5"/>
  <c r="AM42" i="5"/>
  <c r="AM39" i="5"/>
  <c r="AM38" i="5"/>
  <c r="AM26" i="5"/>
  <c r="AM46" i="5"/>
  <c r="AM43" i="5"/>
  <c r="AM32" i="5"/>
  <c r="AM24" i="5"/>
  <c r="AM16" i="5"/>
  <c r="AM40" i="5"/>
  <c r="AM34" i="5"/>
  <c r="AM33" i="5"/>
  <c r="AM28" i="5"/>
  <c r="AM31" i="5"/>
  <c r="AM21" i="5"/>
  <c r="AM13" i="5"/>
  <c r="AU63" i="5"/>
  <c r="AU44" i="5"/>
  <c r="AU36" i="5"/>
  <c r="AU40" i="5"/>
  <c r="AU48" i="5"/>
  <c r="AU37" i="5"/>
  <c r="AU45" i="5"/>
  <c r="AU42" i="5"/>
  <c r="AU39" i="5"/>
  <c r="AU26" i="5"/>
  <c r="AU47" i="5"/>
  <c r="AU32" i="5"/>
  <c r="AU24" i="5"/>
  <c r="AU16" i="5"/>
  <c r="AU41" i="5"/>
  <c r="AU43" i="5"/>
  <c r="AU35" i="5"/>
  <c r="AU30" i="5"/>
  <c r="AU25" i="5"/>
  <c r="AU23" i="5"/>
  <c r="AU13" i="5"/>
  <c r="BC63" i="5"/>
  <c r="BC44" i="5"/>
  <c r="BC36" i="5"/>
  <c r="BC46" i="5"/>
  <c r="BC43" i="5"/>
  <c r="BC40" i="5"/>
  <c r="BC48" i="5"/>
  <c r="BC37" i="5"/>
  <c r="BC38" i="5"/>
  <c r="BC35" i="5"/>
  <c r="BC26" i="5"/>
  <c r="BC32" i="5"/>
  <c r="BC24" i="5"/>
  <c r="BC16" i="5"/>
  <c r="BC42" i="5"/>
  <c r="BC29" i="5"/>
  <c r="BC27" i="5"/>
  <c r="BC13" i="5"/>
  <c r="K10" i="5"/>
  <c r="W10" i="5"/>
  <c r="AO10" i="5"/>
  <c r="AY10" i="5"/>
  <c r="H11" i="5"/>
  <c r="AL11" i="5"/>
  <c r="AU11" i="5"/>
  <c r="Q12" i="5"/>
  <c r="AI12" i="5"/>
  <c r="J13" i="5"/>
  <c r="V13" i="5"/>
  <c r="AO13" i="5"/>
  <c r="BG13" i="5"/>
  <c r="S14" i="5"/>
  <c r="AU14" i="5"/>
  <c r="Q15" i="5"/>
  <c r="AA15" i="5"/>
  <c r="AU15" i="5"/>
  <c r="AD16" i="5"/>
  <c r="AO16" i="5"/>
  <c r="AY16" i="5"/>
  <c r="I17" i="5"/>
  <c r="W17" i="5"/>
  <c r="AG17" i="5"/>
  <c r="BC17" i="5"/>
  <c r="AU18" i="5"/>
  <c r="BE18" i="5"/>
  <c r="AG19" i="5"/>
  <c r="BE19" i="5"/>
  <c r="BE20" i="5"/>
  <c r="AE22" i="5"/>
  <c r="AE23" i="5"/>
  <c r="BC23" i="5"/>
  <c r="S24" i="5"/>
  <c r="AT24" i="5"/>
  <c r="H25" i="5"/>
  <c r="AA25" i="5"/>
  <c r="AO25" i="5"/>
  <c r="O27" i="5"/>
  <c r="AA27" i="5"/>
  <c r="BE27" i="5"/>
  <c r="V28" i="5"/>
  <c r="O29" i="5"/>
  <c r="AD29" i="5"/>
  <c r="BB31" i="5"/>
  <c r="AL32" i="5"/>
  <c r="W33" i="5"/>
  <c r="W35" i="5"/>
  <c r="AY35" i="5"/>
  <c r="BG38" i="5"/>
  <c r="AL39" i="5"/>
  <c r="W40" i="5"/>
  <c r="W42" i="5"/>
  <c r="AY42" i="5"/>
  <c r="H44" i="5"/>
  <c r="BC45" i="5"/>
  <c r="S47" i="5"/>
  <c r="BC47" i="5"/>
  <c r="Q180" i="3"/>
  <c r="Q63" i="5"/>
  <c r="Q42" i="5"/>
  <c r="Q38" i="5"/>
  <c r="Q46" i="5"/>
  <c r="Q43" i="5"/>
  <c r="Q40" i="5"/>
  <c r="Q45" i="5"/>
  <c r="Q35" i="5"/>
  <c r="Q32" i="5"/>
  <c r="Q24" i="5"/>
  <c r="Q36" i="5"/>
  <c r="Q30" i="5"/>
  <c r="Q22" i="5"/>
  <c r="Q48" i="5"/>
  <c r="Q44" i="5"/>
  <c r="Q28" i="5"/>
  <c r="Q33" i="5"/>
  <c r="Q21" i="5"/>
  <c r="Q11" i="5"/>
  <c r="Y63" i="5"/>
  <c r="Y42" i="5"/>
  <c r="Y44" i="5"/>
  <c r="Y41" i="5"/>
  <c r="Y38" i="5"/>
  <c r="Y46" i="5"/>
  <c r="Y34" i="5"/>
  <c r="Y32" i="5"/>
  <c r="Y24" i="5"/>
  <c r="Y37" i="5"/>
  <c r="Y35" i="5"/>
  <c r="Y30" i="5"/>
  <c r="Y22" i="5"/>
  <c r="Y45" i="5"/>
  <c r="Y43" i="5"/>
  <c r="Y47" i="5"/>
  <c r="Y39" i="5"/>
  <c r="Y25" i="5"/>
  <c r="Y17" i="5"/>
  <c r="Y11" i="5"/>
  <c r="AG63" i="5"/>
  <c r="AG42" i="5"/>
  <c r="AG47" i="5"/>
  <c r="AG36" i="5"/>
  <c r="AG44" i="5"/>
  <c r="AG41" i="5"/>
  <c r="AG38" i="5"/>
  <c r="AG45" i="5"/>
  <c r="AG32" i="5"/>
  <c r="AG24" i="5"/>
  <c r="AG30" i="5"/>
  <c r="AG22" i="5"/>
  <c r="AG29" i="5"/>
  <c r="AG46" i="5"/>
  <c r="AG48" i="5"/>
  <c r="AG40" i="5"/>
  <c r="AG27" i="5"/>
  <c r="AG11" i="5"/>
  <c r="AO63" i="5"/>
  <c r="AO42" i="5"/>
  <c r="AO39" i="5"/>
  <c r="AO47" i="5"/>
  <c r="AO36" i="5"/>
  <c r="AO44" i="5"/>
  <c r="AO41" i="5"/>
  <c r="AO46" i="5"/>
  <c r="AO32" i="5"/>
  <c r="AO24" i="5"/>
  <c r="AO37" i="5"/>
  <c r="AO30" i="5"/>
  <c r="AO22" i="5"/>
  <c r="AO33" i="5"/>
  <c r="AO31" i="5"/>
  <c r="AO26" i="5"/>
  <c r="AO29" i="5"/>
  <c r="AO19" i="5"/>
  <c r="AO15" i="5"/>
  <c r="AO11" i="5"/>
  <c r="AW63" i="5"/>
  <c r="AW42" i="5"/>
  <c r="AW45" i="5"/>
  <c r="AW39" i="5"/>
  <c r="AW47" i="5"/>
  <c r="AW36" i="5"/>
  <c r="AW32" i="5"/>
  <c r="AW24" i="5"/>
  <c r="AW38" i="5"/>
  <c r="AW30" i="5"/>
  <c r="AW22" i="5"/>
  <c r="AW43" i="5"/>
  <c r="AW35" i="5"/>
  <c r="AW37" i="5"/>
  <c r="AW28" i="5"/>
  <c r="AW34" i="5"/>
  <c r="AW33" i="5"/>
  <c r="AW21" i="5"/>
  <c r="AW18" i="5"/>
  <c r="AW11" i="5"/>
  <c r="BE63" i="5"/>
  <c r="BE42" i="5"/>
  <c r="BE48" i="5"/>
  <c r="BE37" i="5"/>
  <c r="BE45" i="5"/>
  <c r="BE39" i="5"/>
  <c r="BE46" i="5"/>
  <c r="BE32" i="5"/>
  <c r="BE24" i="5"/>
  <c r="BE30" i="5"/>
  <c r="BE22" i="5"/>
  <c r="BE44" i="5"/>
  <c r="BE36" i="5"/>
  <c r="BE40" i="5"/>
  <c r="BE38" i="5"/>
  <c r="BE25" i="5"/>
  <c r="BE11" i="5"/>
  <c r="Y10" i="5"/>
  <c r="AI10" i="5"/>
  <c r="J11" i="5"/>
  <c r="V11" i="5"/>
  <c r="AE11" i="5"/>
  <c r="BG11" i="5"/>
  <c r="S12" i="5"/>
  <c r="AT12" i="5"/>
  <c r="BC12" i="5"/>
  <c r="Y13" i="5"/>
  <c r="AQ13" i="5"/>
  <c r="I14" i="5"/>
  <c r="AE14" i="5"/>
  <c r="AW14" i="5"/>
  <c r="S15" i="5"/>
  <c r="AM15" i="5"/>
  <c r="AY15" i="5"/>
  <c r="I16" i="5"/>
  <c r="V16" i="5"/>
  <c r="AG16" i="5"/>
  <c r="AQ16" i="5"/>
  <c r="O17" i="5"/>
  <c r="AU17" i="5"/>
  <c r="BE17" i="5"/>
  <c r="AM18" i="5"/>
  <c r="H19" i="5"/>
  <c r="AI19" i="5"/>
  <c r="BG19" i="5"/>
  <c r="W20" i="5"/>
  <c r="H21" i="5"/>
  <c r="W21" i="5"/>
  <c r="AI21" i="5"/>
  <c r="AU21" i="5"/>
  <c r="BG21" i="5"/>
  <c r="W22" i="5"/>
  <c r="AU22" i="5"/>
  <c r="H23" i="5"/>
  <c r="V23" i="5"/>
  <c r="AI23" i="5"/>
  <c r="AT23" i="5"/>
  <c r="H24" i="5"/>
  <c r="V24" i="5"/>
  <c r="Q25" i="5"/>
  <c r="AQ25" i="5"/>
  <c r="BG25" i="5"/>
  <c r="Q27" i="5"/>
  <c r="AE27" i="5"/>
  <c r="AU27" i="5"/>
  <c r="BG27" i="5"/>
  <c r="BB28" i="5"/>
  <c r="Q29" i="5"/>
  <c r="AY29" i="5"/>
  <c r="AM30" i="5"/>
  <c r="BB30" i="5"/>
  <c r="W31" i="5"/>
  <c r="AL31" i="5"/>
  <c r="BE31" i="5"/>
  <c r="AA32" i="5"/>
  <c r="H33" i="5"/>
  <c r="O34" i="5"/>
  <c r="AE34" i="5"/>
  <c r="BE34" i="5"/>
  <c r="AQ36" i="5"/>
  <c r="AE38" i="5"/>
  <c r="Q39" i="5"/>
  <c r="AE40" i="5"/>
  <c r="J41" i="5"/>
  <c r="AL43" i="5"/>
  <c r="AW44" i="5"/>
  <c r="AI45" i="5"/>
  <c r="AD47" i="5"/>
  <c r="BE47" i="5"/>
  <c r="R209" i="3"/>
  <c r="Q217" i="3"/>
  <c r="S63" i="5"/>
  <c r="S48" i="5"/>
  <c r="S40" i="5"/>
  <c r="S43" i="5"/>
  <c r="S37" i="5"/>
  <c r="S45" i="5"/>
  <c r="S35" i="5"/>
  <c r="S36" i="5"/>
  <c r="S30" i="5"/>
  <c r="S22" i="5"/>
  <c r="S44" i="5"/>
  <c r="S28" i="5"/>
  <c r="S20" i="5"/>
  <c r="AA63" i="5"/>
  <c r="AA48" i="5"/>
  <c r="AA40" i="5"/>
  <c r="AA46" i="5"/>
  <c r="AA43" i="5"/>
  <c r="AA37" i="5"/>
  <c r="AA35" i="5"/>
  <c r="AA30" i="5"/>
  <c r="AA22" i="5"/>
  <c r="AA45" i="5"/>
  <c r="AA28" i="5"/>
  <c r="AA20" i="5"/>
  <c r="AI63" i="5"/>
  <c r="AI48" i="5"/>
  <c r="AI40" i="5"/>
  <c r="AI41" i="5"/>
  <c r="AI38" i="5"/>
  <c r="AI46" i="5"/>
  <c r="AI43" i="5"/>
  <c r="AI35" i="5"/>
  <c r="AI36" i="5"/>
  <c r="AI30" i="5"/>
  <c r="AI22" i="5"/>
  <c r="AI44" i="5"/>
  <c r="AI28" i="5"/>
  <c r="AI20" i="5"/>
  <c r="AQ63" i="5"/>
  <c r="AQ48" i="5"/>
  <c r="AQ40" i="5"/>
  <c r="AQ44" i="5"/>
  <c r="AQ41" i="5"/>
  <c r="AQ38" i="5"/>
  <c r="AQ46" i="5"/>
  <c r="AQ35" i="5"/>
  <c r="AQ37" i="5"/>
  <c r="AQ30" i="5"/>
  <c r="AQ22" i="5"/>
  <c r="AQ45" i="5"/>
  <c r="AQ28" i="5"/>
  <c r="AQ20" i="5"/>
  <c r="AY63" i="5"/>
  <c r="AY48" i="5"/>
  <c r="AY40" i="5"/>
  <c r="AY47" i="5"/>
  <c r="AY36" i="5"/>
  <c r="AY44" i="5"/>
  <c r="AY41" i="5"/>
  <c r="AY38" i="5"/>
  <c r="AY30" i="5"/>
  <c r="AY22" i="5"/>
  <c r="AY46" i="5"/>
  <c r="AY28" i="5"/>
  <c r="AY20" i="5"/>
  <c r="BG63" i="5"/>
  <c r="BG48" i="5"/>
  <c r="BG40" i="5"/>
  <c r="BG42" i="5"/>
  <c r="BG39" i="5"/>
  <c r="BG47" i="5"/>
  <c r="BG36" i="5"/>
  <c r="BG44" i="5"/>
  <c r="BG37" i="5"/>
  <c r="BG30" i="5"/>
  <c r="BG22" i="5"/>
  <c r="BG45" i="5"/>
  <c r="BG28" i="5"/>
  <c r="BG20" i="5"/>
  <c r="BG15" i="5"/>
  <c r="S16" i="5"/>
  <c r="AQ17" i="5"/>
  <c r="S19" i="5"/>
  <c r="AY19" i="5"/>
  <c r="AA23" i="5"/>
  <c r="BG23" i="5"/>
  <c r="AI25" i="5"/>
  <c r="AQ27" i="5"/>
  <c r="S31" i="5"/>
  <c r="AY31" i="5"/>
  <c r="AA33" i="5"/>
  <c r="BG33" i="5"/>
  <c r="AI34" i="5"/>
  <c r="AQ39" i="5"/>
  <c r="AA41" i="5"/>
  <c r="AI42" i="5"/>
  <c r="AQ43" i="5"/>
  <c r="AQ47" i="5"/>
  <c r="J57" i="5"/>
  <c r="D190" i="3"/>
  <c r="D189" i="3"/>
  <c r="B187" i="3"/>
  <c r="B185" i="3"/>
  <c r="B10" i="3"/>
  <c r="D15" i="3"/>
  <c r="B15" i="3" s="1"/>
  <c r="D20" i="3"/>
  <c r="B20" i="3" s="1"/>
  <c r="B186" i="3" l="1"/>
  <c r="BG59" i="5"/>
  <c r="BG60" i="5" s="1"/>
  <c r="BG61" i="5" s="1"/>
  <c r="BE59" i="5"/>
  <c r="BE60" i="5" s="1"/>
  <c r="BE61" i="5" s="1"/>
  <c r="AD59" i="5"/>
  <c r="X59" i="5"/>
  <c r="X60" i="5" s="1"/>
  <c r="X61" i="5" s="1"/>
  <c r="AV59" i="5"/>
  <c r="AW59" i="5"/>
  <c r="AW60" i="5" s="1"/>
  <c r="AW61" i="5" s="1"/>
  <c r="BA59" i="5"/>
  <c r="Q59" i="5"/>
  <c r="Q60" i="5" s="1"/>
  <c r="Q61" i="5" s="1"/>
  <c r="R211" i="3"/>
  <c r="I52" i="5"/>
  <c r="Y59" i="5"/>
  <c r="Y60" i="5" s="1"/>
  <c r="Y61" i="5" s="1"/>
  <c r="AE59" i="5"/>
  <c r="AR59" i="5"/>
  <c r="BD59" i="5"/>
  <c r="BD60" i="5" s="1"/>
  <c r="BD61" i="5" s="1"/>
  <c r="V59" i="5"/>
  <c r="V60" i="5" s="1"/>
  <c r="V61" i="5" s="1"/>
  <c r="AP59" i="5"/>
  <c r="AP60" i="5" s="1"/>
  <c r="AP61" i="5" s="1"/>
  <c r="Z59" i="5"/>
  <c r="Z60" i="5" s="1"/>
  <c r="Z61" i="5" s="1"/>
  <c r="R59" i="5"/>
  <c r="R60" i="5" s="1"/>
  <c r="R61" i="5" s="1"/>
  <c r="Q211" i="3"/>
  <c r="H52" i="5"/>
  <c r="AL59" i="5"/>
  <c r="AL60" i="5" s="1"/>
  <c r="AL61" i="5" s="1"/>
  <c r="AI59" i="5"/>
  <c r="AI60" i="5" s="1"/>
  <c r="AI61" i="5" s="1"/>
  <c r="AY59" i="5"/>
  <c r="AY60" i="5" s="1"/>
  <c r="AY61" i="5" s="1"/>
  <c r="P59" i="5"/>
  <c r="U59" i="5"/>
  <c r="AA59" i="5"/>
  <c r="AA60" i="5" s="1"/>
  <c r="AA61" i="5" s="1"/>
  <c r="AM59" i="5"/>
  <c r="AM60" i="5" s="1"/>
  <c r="AM61" i="5" s="1"/>
  <c r="T59" i="5"/>
  <c r="S217" i="3"/>
  <c r="J54" i="5" s="1"/>
  <c r="H54" i="5"/>
  <c r="AO59" i="5"/>
  <c r="AH59" i="5"/>
  <c r="M50" i="4"/>
  <c r="AJ59" i="5"/>
  <c r="AJ60" i="5" s="1"/>
  <c r="AJ61" i="5" s="1"/>
  <c r="AK59" i="5"/>
  <c r="BC59" i="5"/>
  <c r="BC60" i="5" s="1"/>
  <c r="BC61" i="5" s="1"/>
  <c r="AQ59" i="5"/>
  <c r="AN59" i="5"/>
  <c r="AN60" i="5" s="1"/>
  <c r="AN61" i="5" s="1"/>
  <c r="W59" i="5"/>
  <c r="W60" i="5" s="1"/>
  <c r="W61" i="5" s="1"/>
  <c r="AS59" i="5"/>
  <c r="AS60" i="5" s="1"/>
  <c r="AS61" i="5" s="1"/>
  <c r="AB59" i="5"/>
  <c r="AB60" i="5" s="1"/>
  <c r="AB61" i="5" s="1"/>
  <c r="AX59" i="5"/>
  <c r="AX60" i="5" s="1"/>
  <c r="AX61" i="5" s="1"/>
  <c r="AU59" i="5"/>
  <c r="AT59" i="5"/>
  <c r="AF59" i="5"/>
  <c r="AC59" i="5"/>
  <c r="AC60" i="5" s="1"/>
  <c r="AC61" i="5" s="1"/>
  <c r="AZ59" i="5"/>
  <c r="AZ60" i="5" s="1"/>
  <c r="AZ61" i="5" s="1"/>
  <c r="BF59" i="5"/>
  <c r="BF60" i="5" s="1"/>
  <c r="BF61" i="5" s="1"/>
  <c r="S59" i="5"/>
  <c r="S60" i="5" s="1"/>
  <c r="S61" i="5" s="1"/>
  <c r="AG59" i="5"/>
  <c r="AG60" i="5" s="1"/>
  <c r="AG61" i="5" s="1"/>
  <c r="O59" i="5"/>
  <c r="BB59" i="5"/>
  <c r="BB60" i="5" s="1"/>
  <c r="BB61" i="5" s="1"/>
  <c r="B189" i="3"/>
  <c r="D191" i="3"/>
  <c r="D25" i="3"/>
  <c r="D192" i="3"/>
  <c r="B190" i="3"/>
  <c r="AT60" i="5" l="1"/>
  <c r="AT61" i="5" s="1"/>
  <c r="U60" i="5"/>
  <c r="U61" i="5" s="1"/>
  <c r="AD60" i="5"/>
  <c r="AD61" i="5" s="1"/>
  <c r="AK60" i="5"/>
  <c r="AK61" i="5" s="1"/>
  <c r="AH60" i="5"/>
  <c r="AH61" i="5" s="1"/>
  <c r="P60" i="5"/>
  <c r="P61" i="5" s="1"/>
  <c r="AV60" i="5"/>
  <c r="AV61" i="5" s="1"/>
  <c r="AE60" i="5"/>
  <c r="AE61" i="5" s="1"/>
  <c r="AO60" i="5"/>
  <c r="AO61" i="5" s="1"/>
  <c r="R212" i="3"/>
  <c r="I53" i="5" s="1"/>
  <c r="I59" i="5" s="1"/>
  <c r="I60" i="5" s="1"/>
  <c r="I61" i="5" s="1"/>
  <c r="AF60" i="5"/>
  <c r="AF61" i="5" s="1"/>
  <c r="AQ60" i="5"/>
  <c r="AQ61" i="5" s="1"/>
  <c r="BA60" i="5"/>
  <c r="BA61" i="5" s="1"/>
  <c r="O60" i="5"/>
  <c r="O61" i="5" s="1"/>
  <c r="T60" i="5"/>
  <c r="T61" i="5" s="1"/>
  <c r="AU60" i="5"/>
  <c r="AU61" i="5" s="1"/>
  <c r="AR60" i="5"/>
  <c r="AR61" i="5" s="1"/>
  <c r="Q212" i="3"/>
  <c r="Q219" i="3" s="1"/>
  <c r="B191" i="3"/>
  <c r="D193" i="3"/>
  <c r="D194" i="3"/>
  <c r="B192" i="3"/>
  <c r="B25" i="3"/>
  <c r="D30" i="3"/>
  <c r="H53" i="5" l="1"/>
  <c r="H59" i="5" s="1"/>
  <c r="S212" i="3"/>
  <c r="J53" i="5" s="1"/>
  <c r="Q224" i="3"/>
  <c r="R219" i="3"/>
  <c r="R224" i="3" s="1"/>
  <c r="R225" i="3" s="1"/>
  <c r="R226" i="3" s="1"/>
  <c r="D35" i="3"/>
  <c r="B194" i="3"/>
  <c r="D196" i="3"/>
  <c r="B30" i="3"/>
  <c r="D195" i="3"/>
  <c r="B193" i="3"/>
  <c r="Q225" i="3" l="1"/>
  <c r="S225" i="3" s="1"/>
  <c r="J59" i="5"/>
  <c r="M51" i="4"/>
  <c r="M53" i="4" s="1"/>
  <c r="M54" i="4" s="1"/>
  <c r="M55" i="4" s="1"/>
  <c r="S219" i="3"/>
  <c r="S224" i="3" s="1"/>
  <c r="H60" i="5"/>
  <c r="H61" i="5" s="1"/>
  <c r="B35" i="3"/>
  <c r="D40" i="3"/>
  <c r="D198" i="3"/>
  <c r="B196" i="3"/>
  <c r="D197" i="3"/>
  <c r="B195" i="3"/>
  <c r="J60" i="5" l="1"/>
  <c r="J61" i="5" s="1"/>
  <c r="Q226" i="3"/>
  <c r="S226" i="3" s="1"/>
  <c r="B197" i="3"/>
  <c r="D199" i="3"/>
  <c r="B40" i="3"/>
  <c r="D200" i="3"/>
  <c r="B198" i="3"/>
  <c r="D45" i="3"/>
  <c r="B45" i="3" s="1"/>
  <c r="D50" i="3" l="1"/>
  <c r="D202" i="3"/>
  <c r="B200" i="3"/>
  <c r="B199" i="3"/>
  <c r="D201" i="3"/>
  <c r="B202" i="3" l="1"/>
  <c r="D204" i="3"/>
  <c r="B50" i="3"/>
  <c r="D55" i="3"/>
  <c r="B55" i="3" s="1"/>
  <c r="D203" i="3"/>
  <c r="B201" i="3"/>
  <c r="D60" i="3" l="1"/>
  <c r="B60" i="3" s="1"/>
  <c r="D205" i="3"/>
  <c r="B203" i="3"/>
  <c r="D206" i="3"/>
  <c r="B204" i="3"/>
  <c r="D65" i="3" l="1"/>
  <c r="B65" i="3" s="1"/>
  <c r="D208" i="3"/>
  <c r="B206" i="3"/>
  <c r="D70" i="3"/>
  <c r="B205" i="3"/>
  <c r="D207" i="3"/>
  <c r="B207" i="3" s="1"/>
  <c r="B70" i="3" l="1"/>
  <c r="D75" i="3"/>
  <c r="B208" i="3"/>
  <c r="A211" i="3"/>
  <c r="D211" i="3" s="1"/>
  <c r="B211" i="3" l="1"/>
  <c r="D212" i="3"/>
  <c r="B212" i="3" s="1"/>
  <c r="B75" i="3"/>
  <c r="D80" i="3"/>
  <c r="B80" i="3" l="1"/>
  <c r="D85" i="3"/>
  <c r="A215" i="3"/>
  <c r="D215" i="3" s="1"/>
  <c r="B215" i="3" l="1"/>
  <c r="D216" i="3"/>
  <c r="B216" i="3" s="1"/>
  <c r="B85" i="3"/>
  <c r="D90" i="3"/>
  <c r="B90" i="3" l="1"/>
  <c r="D95" i="3"/>
  <c r="A220" i="3"/>
  <c r="D220" i="3" s="1"/>
  <c r="B220" i="3" l="1"/>
  <c r="D221" i="3"/>
  <c r="B95" i="3"/>
  <c r="D100" i="3"/>
  <c r="B100" i="3" l="1"/>
  <c r="D105" i="3"/>
  <c r="D222" i="3"/>
  <c r="B222" i="3" s="1"/>
  <c r="B221" i="3"/>
  <c r="B105" i="3" l="1"/>
  <c r="D110" i="3"/>
  <c r="B110" i="3" l="1"/>
  <c r="D115" i="3"/>
  <c r="B115" i="3" l="1"/>
  <c r="D120" i="3"/>
  <c r="B120" i="3" l="1"/>
  <c r="D125" i="3"/>
  <c r="B125" i="3" l="1"/>
  <c r="A18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<sst xmlns="http://schemas.openxmlformats.org/spreadsheetml/2006/main" count="457" uniqueCount="308">
  <si>
    <t>Applicant Details / Ref Numbers etc</t>
  </si>
  <si>
    <t xml:space="preserve">Application Reference </t>
  </si>
  <si>
    <t>Owner Name:</t>
  </si>
  <si>
    <t>Address:</t>
  </si>
  <si>
    <t>Line 1</t>
  </si>
  <si>
    <t>Line 2</t>
  </si>
  <si>
    <t>Line 3</t>
  </si>
  <si>
    <t>Shire / Local Gov</t>
  </si>
  <si>
    <t>Town / City:</t>
  </si>
  <si>
    <t>Builder / Head Contractor Details</t>
  </si>
  <si>
    <t>Head Contractor:</t>
  </si>
  <si>
    <t>ABN</t>
  </si>
  <si>
    <t>Phone</t>
  </si>
  <si>
    <t>Email</t>
  </si>
  <si>
    <t>Quote Date</t>
  </si>
  <si>
    <t>Quote Reference</t>
  </si>
  <si>
    <t>QBCC Licence No</t>
  </si>
  <si>
    <t>Home Assessment Report</t>
  </si>
  <si>
    <t>Dwelling Type</t>
  </si>
  <si>
    <t>Foundation Type</t>
  </si>
  <si>
    <t xml:space="preserve">Level of Ground Floor </t>
  </si>
  <si>
    <t>m</t>
  </si>
  <si>
    <t>Assessed Flood Hazard Level</t>
  </si>
  <si>
    <t>Template Version:</t>
  </si>
  <si>
    <t>Application Ref</t>
  </si>
  <si>
    <t>Owner:</t>
  </si>
  <si>
    <t>Quote Date:</t>
  </si>
  <si>
    <t>ABN:</t>
  </si>
  <si>
    <t>Quote Reference:</t>
  </si>
  <si>
    <t>Legend</t>
  </si>
  <si>
    <t>Selectable Response based on 'Resilient Strategy'</t>
  </si>
  <si>
    <t>QBCC Licence No:</t>
  </si>
  <si>
    <t>Head Contractors' Response</t>
  </si>
  <si>
    <t>Local Gov:</t>
  </si>
  <si>
    <t>Sub contractor quote (attach separately with submission)</t>
  </si>
  <si>
    <t>Print Filter</t>
  </si>
  <si>
    <t>Line Reference</t>
  </si>
  <si>
    <t>Resilience Works Category</t>
  </si>
  <si>
    <t>Works Category Reference No.</t>
  </si>
  <si>
    <t>Related Resilience Strategy</t>
  </si>
  <si>
    <t>Resilience Strategy Ref No</t>
  </si>
  <si>
    <t>Trade</t>
  </si>
  <si>
    <t>Trade Code</t>
  </si>
  <si>
    <t>Description / Scope of Work</t>
  </si>
  <si>
    <t xml:space="preserve">Eligible Resilience Work (meets Flood Resilience Guidelines) </t>
  </si>
  <si>
    <t>Quantity</t>
  </si>
  <si>
    <t>Unit of Measure</t>
  </si>
  <si>
    <t>Rate</t>
  </si>
  <si>
    <t>Sub Contract Quote</t>
  </si>
  <si>
    <t>Subtotal
(Resilience Works)
ex GST</t>
  </si>
  <si>
    <t>Subtotal
(Non-Resilience Works)
ex GST</t>
  </si>
  <si>
    <t>Total Amount
(All Works)
ex GST</t>
  </si>
  <si>
    <t>Comment</t>
  </si>
  <si>
    <t>Filter to 1 if required to print</t>
  </si>
  <si>
    <t>Auto created line reference for communication between parties</t>
  </si>
  <si>
    <t>Select Type of Works from drop down menu. If no associated works category, select "other project cost"</t>
  </si>
  <si>
    <t>Auto generated code based on selected Type of Work</t>
  </si>
  <si>
    <t>Select the most closely related resilience strategy from drop down. If no related resilience strategy select "other project costs - non resilience"</t>
  </si>
  <si>
    <t>Auto generated code based on selected resilience strategy</t>
  </si>
  <si>
    <t>Nominated Trade</t>
  </si>
  <si>
    <t>Auto generated trade code</t>
  </si>
  <si>
    <t xml:space="preserve">Declared Scope of Works by Head Contractor in sufficient detail to validate and verify the offered solution to each Resilient Strategy. Please nominate </t>
  </si>
  <si>
    <t xml:space="preserve">Confirm that the proposed materials and works required are compliant with Flood Resilience Guidelines?  (LINK) </t>
  </si>
  <si>
    <t>Nominated Quantity for declared scope of works</t>
  </si>
  <si>
    <t>Applicable Unit of Measure for Nominated Qty</t>
  </si>
  <si>
    <t>Offered rate for declared scope of works</t>
  </si>
  <si>
    <t>Declaration that SC Quote has been adopted, nominate 'Y' if true, attach with submission</t>
  </si>
  <si>
    <t>Auto Calculation (Quantity x Rate)
Resilience Works Only</t>
  </si>
  <si>
    <t>Auto Calculation (Quantity x Rate)
Non-Resilience Works Only</t>
  </si>
  <si>
    <t>Auto Calculation (Quantity x Rate)</t>
  </si>
  <si>
    <t>Additional Head Contractor comments to assist in the interpretation of declared scope of work.</t>
  </si>
  <si>
    <t>SUBTOTAL CONSTRUCTION SUM (ex GST)</t>
  </si>
  <si>
    <t>TRADE PRELIMIARIES (Excluding Supervision &amp; Project Management)</t>
  </si>
  <si>
    <t>Nominate preliminaries that are not able to be directly allocated to dedicated Resilience Strategy.
Please itemise.</t>
  </si>
  <si>
    <t>SUBTOTAL TRADE PRELIMINARIES (ex GST)</t>
  </si>
  <si>
    <t>HEAD CONTRACTORS MARGIN</t>
  </si>
  <si>
    <r>
      <t xml:space="preserve">Nominate the applicable margin (%) to all Trade and Preliminaries above </t>
    </r>
    <r>
      <rPr>
        <b/>
        <sz val="11"/>
        <color theme="1"/>
        <rFont val="Calibri"/>
        <family val="2"/>
        <scheme val="minor"/>
      </rPr>
      <t xml:space="preserve">OR </t>
    </r>
    <r>
      <rPr>
        <sz val="11"/>
        <color theme="1"/>
        <rFont val="Calibri"/>
        <family val="2"/>
        <scheme val="minor"/>
      </rPr>
      <t xml:space="preserve">Nominate as Included </t>
    </r>
  </si>
  <si>
    <t>Total Construction Sum, Including Trade Preliminaries</t>
  </si>
  <si>
    <t>Offered Margin for Resilience Works Only</t>
  </si>
  <si>
    <t>%</t>
  </si>
  <si>
    <t>Non-Margin Costs - Site Supervision, Project Mangement etc.</t>
  </si>
  <si>
    <t>Nominate the provisions for Site Supervision etc.</t>
  </si>
  <si>
    <t>Site Supervision</t>
  </si>
  <si>
    <t>Project Management / Contract Management</t>
  </si>
  <si>
    <t>SUBTOTAL WORKS COST (EXCLUDING WARRANTY AND LEVY)</t>
  </si>
  <si>
    <t>Nominated Industry Levy/Home Warranty refer to organisations QBCC and QLeave for applicable rates</t>
  </si>
  <si>
    <t>Portable Long Service Levy 
(if works exceed $150K)</t>
  </si>
  <si>
    <t>QBCC - Queensland Building &amp; Construction Commission Insurance Premium (if works exceed $3,300)</t>
  </si>
  <si>
    <t>Other Warranty/Levy- [Please Specify]</t>
  </si>
  <si>
    <t>TOTAL SUM OFFERED (EXCLUDING GST)</t>
  </si>
  <si>
    <t>GST (10%)</t>
  </si>
  <si>
    <t>TOTAL OFFERED SUM (INCLUDING GST)</t>
  </si>
  <si>
    <t>Schedule of Trades</t>
  </si>
  <si>
    <t>Resilience Strategy Trade Breakup</t>
  </si>
  <si>
    <t>(Generated from Scope of Works Schedule)</t>
  </si>
  <si>
    <t>Code</t>
  </si>
  <si>
    <t>Trade Name</t>
  </si>
  <si>
    <t>PE</t>
  </si>
  <si>
    <t>Project Investigation / Certification</t>
  </si>
  <si>
    <t>Base Template Response</t>
  </si>
  <si>
    <t>BC</t>
  </si>
  <si>
    <t>Building Certifier</t>
  </si>
  <si>
    <t>TP</t>
  </si>
  <si>
    <t>Town Planning</t>
  </si>
  <si>
    <t>DE</t>
  </si>
  <si>
    <t>Consultants Design &amp; Drafting</t>
  </si>
  <si>
    <t>CON</t>
  </si>
  <si>
    <t>Consultants Other</t>
  </si>
  <si>
    <t>PR</t>
  </si>
  <si>
    <t>Preliminaries</t>
  </si>
  <si>
    <t>ALL</t>
  </si>
  <si>
    <t>All Trades</t>
  </si>
  <si>
    <t>SW</t>
  </si>
  <si>
    <t>Site Works</t>
  </si>
  <si>
    <t>PL</t>
  </si>
  <si>
    <t>Plumber</t>
  </si>
  <si>
    <t>CO</t>
  </si>
  <si>
    <t>Concrete</t>
  </si>
  <si>
    <t>CP</t>
  </si>
  <si>
    <t>Carpentry / Builder</t>
  </si>
  <si>
    <t>MB</t>
  </si>
  <si>
    <t>Membranes</t>
  </si>
  <si>
    <t>MT</t>
  </si>
  <si>
    <t>Metalwork</t>
  </si>
  <si>
    <t>RF</t>
  </si>
  <si>
    <t>Roofing</t>
  </si>
  <si>
    <t>WG</t>
  </si>
  <si>
    <t>Windows / Glazing</t>
  </si>
  <si>
    <t>EL</t>
  </si>
  <si>
    <t>Electrical</t>
  </si>
  <si>
    <t>ME</t>
  </si>
  <si>
    <t>Mechanical</t>
  </si>
  <si>
    <t>MA</t>
  </si>
  <si>
    <t>Masonry</t>
  </si>
  <si>
    <t>CL</t>
  </si>
  <si>
    <t>Linings &amp; Claddings</t>
  </si>
  <si>
    <t>DH</t>
  </si>
  <si>
    <t>Doors &amp; Hardware</t>
  </si>
  <si>
    <t>JO</t>
  </si>
  <si>
    <t>Joinery</t>
  </si>
  <si>
    <t>RS</t>
  </si>
  <si>
    <t>Resiliant Surfaces</t>
  </si>
  <si>
    <t>FC</t>
  </si>
  <si>
    <t>Floor Coverings</t>
  </si>
  <si>
    <t>PT</t>
  </si>
  <si>
    <t>Painting</t>
  </si>
  <si>
    <t>EW</t>
  </si>
  <si>
    <t>External Works</t>
  </si>
  <si>
    <t>CW</t>
  </si>
  <si>
    <t>Civil Works</t>
  </si>
  <si>
    <t>DM</t>
  </si>
  <si>
    <t>Demolition</t>
  </si>
  <si>
    <t>LB</t>
  </si>
  <si>
    <t>Labourer</t>
  </si>
  <si>
    <t>SC</t>
  </si>
  <si>
    <t>Staircase</t>
  </si>
  <si>
    <t>HR</t>
  </si>
  <si>
    <t>House Raising</t>
  </si>
  <si>
    <t>FEE</t>
  </si>
  <si>
    <t>Fee / Charges</t>
  </si>
  <si>
    <t>MAT</t>
  </si>
  <si>
    <t>Material Supply</t>
  </si>
  <si>
    <t>TI</t>
  </si>
  <si>
    <t>Tiler</t>
  </si>
  <si>
    <t>ST</t>
  </si>
  <si>
    <t>Stone Bench Tops</t>
  </si>
  <si>
    <t>FG</t>
  </si>
  <si>
    <t>Floor Grind</t>
  </si>
  <si>
    <t>Oth</t>
  </si>
  <si>
    <t>Other</t>
  </si>
  <si>
    <t>Subtotal</t>
  </si>
  <si>
    <t>Other Costs spread across all Resilient Strategies</t>
  </si>
  <si>
    <t>Sub Total - Resilience Strategies (Ex GST)</t>
  </si>
  <si>
    <t>Goods and Services Tax - 10%</t>
  </si>
  <si>
    <t>Total (Inclusive of GST)</t>
  </si>
  <si>
    <t>Categories</t>
  </si>
  <si>
    <t>Resilience Scope of Work</t>
  </si>
  <si>
    <t>Subtotal
(Resilience Works)</t>
  </si>
  <si>
    <t>Subtotal
(Non-Resilience Works)</t>
  </si>
  <si>
    <t>Total Sum</t>
  </si>
  <si>
    <t>SC Quote Inc.</t>
  </si>
  <si>
    <t>1.0</t>
  </si>
  <si>
    <t>External Services</t>
  </si>
  <si>
    <t>1.01</t>
  </si>
  <si>
    <t>Raise the electrical switchboard</t>
  </si>
  <si>
    <t>1.02</t>
  </si>
  <si>
    <t>Raise the hot water unit or replace with a raised instantaneous hot water unit</t>
  </si>
  <si>
    <t>1.03</t>
  </si>
  <si>
    <t>Install separate circuits (with breakers) on the lower and upper levels</t>
  </si>
  <si>
    <t>1.04</t>
  </si>
  <si>
    <t>Raise air conditioning condenser units or replace and raise flood damaged air conditioning condenser units</t>
  </si>
  <si>
    <t>1.05</t>
  </si>
  <si>
    <t>Raise the water tank’s pump and electrical systems</t>
  </si>
  <si>
    <t>1.07</t>
  </si>
  <si>
    <t>Surface control on sub-floor ground to increase resilience</t>
  </si>
  <si>
    <t>2.0</t>
  </si>
  <si>
    <t>External Cladding and Structure</t>
  </si>
  <si>
    <t>2.02</t>
  </si>
  <si>
    <t>Where possible, replace cavity walls with non-cavity walls to minimise the chance of mould</t>
  </si>
  <si>
    <t>2.05</t>
  </si>
  <si>
    <t>Add additional air vents to enclosed sub floor spaces and garages</t>
  </si>
  <si>
    <t>2.11</t>
  </si>
  <si>
    <t>Add additional weep holes to help dry out the wall cavity or sub-floor</t>
  </si>
  <si>
    <t>3.0</t>
  </si>
  <si>
    <t>Wall Framing</t>
  </si>
  <si>
    <t>3.01.01</t>
  </si>
  <si>
    <t>Use water resistant wall framing to minimise the chance of mould or damage</t>
  </si>
  <si>
    <t>3.01.03</t>
  </si>
  <si>
    <t>Paint existing pine frame cavity walls to assist in future cleaning and prevent mould growth</t>
  </si>
  <si>
    <t>4.0</t>
  </si>
  <si>
    <t>Insulation</t>
  </si>
  <si>
    <t>4.01</t>
  </si>
  <si>
    <t>Replace loose fill insulation with rigid cell insulation in cavity walls</t>
  </si>
  <si>
    <t>5.0</t>
  </si>
  <si>
    <t>Internal Structural Members</t>
  </si>
  <si>
    <t>5.02.01</t>
  </si>
  <si>
    <t>Replace internal structural member - Hardwood</t>
  </si>
  <si>
    <t>5.02.02</t>
  </si>
  <si>
    <t>Replace internal structural member - Steel</t>
  </si>
  <si>
    <t>6.0</t>
  </si>
  <si>
    <t>Internal Floors &amp; Ceilings</t>
  </si>
  <si>
    <t>6.01</t>
  </si>
  <si>
    <t>Replace non-water-resistant flooring and skirting with water resistant flooring and skirting</t>
  </si>
  <si>
    <t>6.03</t>
  </si>
  <si>
    <t>Use water resistant grout and apply water resistant sealant when tiling or re-tiling wet areas</t>
  </si>
  <si>
    <t>7.0</t>
  </si>
  <si>
    <t>Internal Walls</t>
  </si>
  <si>
    <t>7.01</t>
  </si>
  <si>
    <t>Replace non-water-resistant wall linings with water resistant wall linings</t>
  </si>
  <si>
    <t>7.02</t>
  </si>
  <si>
    <t>Replace non-water-resistant mouldings and skirtings with water impervious mouldings and skirtings</t>
  </si>
  <si>
    <t>7.03</t>
  </si>
  <si>
    <t>Waterproof the junction between the wall lining and the floor substrate</t>
  </si>
  <si>
    <t>8.0</t>
  </si>
  <si>
    <t>Wet Areas</t>
  </si>
  <si>
    <t>8.01</t>
  </si>
  <si>
    <t>Install a removable panel or replace the built-in bathtub with a freestanding bathtub or a shower</t>
  </si>
  <si>
    <t>9.0</t>
  </si>
  <si>
    <t>Internal Stairs</t>
  </si>
  <si>
    <t>9.01.1</t>
  </si>
  <si>
    <t>Replace closed riser stairs with open riser stairs made water resistant materials</t>
  </si>
  <si>
    <t>9.01.2</t>
  </si>
  <si>
    <t>Make the bottom riser of stairs removable for easy cleaning and drying</t>
  </si>
  <si>
    <t>10.0</t>
  </si>
  <si>
    <t>Doors &amp; Windows</t>
  </si>
  <si>
    <t>10.01</t>
  </si>
  <si>
    <t>Replace hollow core doors with solid core doors</t>
  </si>
  <si>
    <t>10.02</t>
  </si>
  <si>
    <t>Install flush door sills to ensure easy cleaning after a flood event</t>
  </si>
  <si>
    <t>10.04</t>
  </si>
  <si>
    <t>Install corrosion resistant door and window hardware</t>
  </si>
  <si>
    <t>10.05</t>
  </si>
  <si>
    <t>Replace cavity sliding doors with a swing or face-of-wall sliding door</t>
  </si>
  <si>
    <t>10.06</t>
  </si>
  <si>
    <t>Change door configuration to maximise the existing opening</t>
  </si>
  <si>
    <t>11.0</t>
  </si>
  <si>
    <t>Internal Services - Electrical</t>
  </si>
  <si>
    <t>11.01</t>
  </si>
  <si>
    <t>Raise the data and electrical points</t>
  </si>
  <si>
    <t>11.02</t>
  </si>
  <si>
    <t>Raise or relocate the washing machine and dryer</t>
  </si>
  <si>
    <t>12.0</t>
  </si>
  <si>
    <t>Cabinetry</t>
  </si>
  <si>
    <t>12.01.01</t>
  </si>
  <si>
    <t>Replace non-water-resistant cabinetry with water resistant cabinetry</t>
  </si>
  <si>
    <t>12.01.02</t>
  </si>
  <si>
    <t>Raise storage shelves</t>
  </si>
  <si>
    <t>12.01.04</t>
  </si>
  <si>
    <t>Allow cabinetry kickboards to be removable</t>
  </si>
  <si>
    <t>12.03</t>
  </si>
  <si>
    <t>Raise kitchen appliances</t>
  </si>
  <si>
    <t>12.04</t>
  </si>
  <si>
    <t>Install raised cabinetry</t>
  </si>
  <si>
    <t>12.05</t>
  </si>
  <si>
    <t>Install wall hung cabinetry, or install wall hung vanity bench with no cabinetry</t>
  </si>
  <si>
    <t>13.0</t>
  </si>
  <si>
    <t>Home Raising Program</t>
  </si>
  <si>
    <t>13.01</t>
  </si>
  <si>
    <t>Housing Raising Program</t>
  </si>
  <si>
    <t>14.0</t>
  </si>
  <si>
    <t>Demo / Rebuild Program</t>
  </si>
  <si>
    <t>14.01</t>
  </si>
  <si>
    <t>Demolish and Rebuild Program</t>
  </si>
  <si>
    <t>15.0</t>
  </si>
  <si>
    <t>Other Project Costs</t>
  </si>
  <si>
    <t>15.01</t>
  </si>
  <si>
    <t>Other Costs - Resilience</t>
  </si>
  <si>
    <t>15.02</t>
  </si>
  <si>
    <t>Other Costs - Non Resilience</t>
  </si>
  <si>
    <t/>
  </si>
  <si>
    <t>16.0</t>
  </si>
  <si>
    <t>Additional Costs</t>
  </si>
  <si>
    <t>16.01</t>
  </si>
  <si>
    <t>16.02</t>
  </si>
  <si>
    <t>16.03</t>
  </si>
  <si>
    <t>Supervision &amp; Project Management</t>
  </si>
  <si>
    <t>16.04</t>
  </si>
  <si>
    <t>Portable Long Service Levy (if works exceed $150K)</t>
  </si>
  <si>
    <t>16.05</t>
  </si>
  <si>
    <t>QBCC - Insurance Premium</t>
  </si>
  <si>
    <t>16.06</t>
  </si>
  <si>
    <t>Sub Total (Excluding GST)</t>
  </si>
  <si>
    <t>Template Version</t>
  </si>
  <si>
    <r>
      <rPr>
        <sz val="21"/>
        <color rgb="FF0090BA"/>
        <rFont val="Tahoma"/>
        <family val="2"/>
      </rPr>
      <t>PREMIUM TABLE</t>
    </r>
  </si>
  <si>
    <r>
      <rPr>
        <sz val="21"/>
        <color rgb="FF54575A"/>
        <rFont val="Tahoma"/>
        <family val="2"/>
      </rPr>
      <t xml:space="preserve">QUEENSLAND HOME WARRANTY SCHEME
</t>
    </r>
    <r>
      <rPr>
        <sz val="11"/>
        <color rgb="FF54575A"/>
        <rFont val="Tahoma"/>
        <family val="2"/>
      </rPr>
      <t xml:space="preserve">PREMIUM TABLE FOR RENOVATIONS, ALTERATIONS, ADDITIONS, REPAIRS, EXTENSIONS, OR THE CONSTRUCTION OF A RELATED ROOFED BUILDING SUCH AS A SHED, CARPORT OR SIMILAR, OR THE CONSTRUCTION OF A SWIMMING POOL
</t>
    </r>
    <r>
      <rPr>
        <sz val="10"/>
        <color rgb="FF54575A"/>
        <rFont val="Tahoma"/>
        <family val="2"/>
      </rPr>
      <t>EFFECTIVE 1 JULY 2020</t>
    </r>
  </si>
  <si>
    <r>
      <rPr>
        <sz val="9"/>
        <color rgb="FF231F20"/>
        <rFont val="Tahoma"/>
        <family val="2"/>
      </rPr>
      <t xml:space="preserve">Premiums include GST. For work on, or on the site of a multiple dwelling, refer to the QBCC website to determine whether notional pricing applies. If notional pricing does not apply, the premium payable is based on the entire insurable value. Where notional pricing does apply, a premium is payable for each residential unit, with the premium payable for each unit calculated by dividing the entire insurable value by the number of units. Where the insurable value for each unit is less than $3,300, use the up to $3,300 premium band to calculate the premium for each unit.
</t>
    </r>
    <r>
      <rPr>
        <sz val="9"/>
        <color rgb="FF231F20"/>
        <rFont val="Tahoma"/>
        <family val="2"/>
      </rPr>
      <t xml:space="preserve">For the Insurable Value: any amount over the $1,000 threshold requires payment of the next level premium.
</t>
    </r>
    <r>
      <rPr>
        <sz val="12"/>
        <color rgb="FF231F20"/>
        <rFont val="Tahoma"/>
        <family val="2"/>
      </rPr>
      <t>INSURABLE VALUES  - $3,300 – $239,000</t>
    </r>
  </si>
  <si>
    <r>
      <rPr>
        <sz val="7"/>
        <color rgb="FF54575A"/>
        <rFont val="Tahoma"/>
        <family val="2"/>
      </rPr>
      <t>Insurable value ($) (up to)</t>
    </r>
  </si>
  <si>
    <r>
      <rPr>
        <sz val="7"/>
        <color rgb="FF54575A"/>
        <rFont val="Tahoma"/>
        <family val="2"/>
      </rPr>
      <t>Premium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</si>
</sst>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d/m/yyyy;@"/>
    <numFmt numFmtId="167" formatCode="0.0"/>
    <numFmt numFmtId="168" formatCode="_-* #,##0_-;\-* #,##0_-;_-* &quot;-&quot;??_-;_-@_-"/>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sz val="11"/>
      <name val="Calibri"/>
      <family val="2"/>
      <scheme val="minor"/>
    </font>
    <font>
      <u/>
      <sz val="11"/>
      <color rgb="FF0070C0"/>
      <name val="Calibri"/>
      <family val="2"/>
      <scheme val="minor"/>
    </font>
    <font>
      <sz val="10"/>
      <color rgb="FF7030A0"/>
      <name val="Calibri"/>
      <family val="2"/>
      <scheme val="minor"/>
    </font>
    <font>
      <i/>
      <sz val="10"/>
      <color theme="1"/>
      <name val="Calibri"/>
      <family val="2"/>
      <scheme val="minor"/>
    </font>
    <font>
      <b/>
      <sz val="10"/>
      <color theme="1"/>
      <name val="Calibri"/>
      <family val="2"/>
      <scheme val="minor"/>
    </font>
    <font>
      <b/>
      <sz val="11"/>
      <name val="Calibri"/>
      <family val="2"/>
      <scheme val="minor"/>
    </font>
    <font>
      <sz val="10"/>
      <color theme="1"/>
      <name val="Calibri"/>
      <family val="2"/>
      <scheme val="minor"/>
    </font>
    <font>
      <b/>
      <sz val="10"/>
      <color theme="0"/>
      <name val="Calibri"/>
      <family val="2"/>
      <scheme val="minor"/>
    </font>
    <font>
      <sz val="9"/>
      <color theme="1"/>
      <name val="Calibri"/>
      <family val="2"/>
      <scheme val="minor"/>
    </font>
    <font>
      <sz val="10"/>
      <color rgb="FF000000"/>
      <name val="Times New Roman"/>
      <family val="1"/>
    </font>
    <font>
      <sz val="21"/>
      <name val="Tahoma"/>
      <family val="2"/>
    </font>
    <font>
      <sz val="21"/>
      <color rgb="FF0090BA"/>
      <name val="Tahoma"/>
      <family val="2"/>
    </font>
    <font>
      <sz val="21"/>
      <color rgb="FF54575A"/>
      <name val="Tahoma"/>
      <family val="2"/>
    </font>
    <font>
      <sz val="11"/>
      <color rgb="FF54575A"/>
      <name val="Tahoma"/>
      <family val="2"/>
    </font>
    <font>
      <sz val="10"/>
      <color rgb="FF54575A"/>
      <name val="Tahoma"/>
      <family val="2"/>
    </font>
    <font>
      <sz val="8"/>
      <name val="Tahoma"/>
      <family val="2"/>
    </font>
    <font>
      <sz val="9"/>
      <color rgb="FF231F20"/>
      <name val="Tahoma"/>
      <family val="2"/>
    </font>
    <font>
      <sz val="12"/>
      <color rgb="FF231F20"/>
      <name val="Tahoma"/>
      <family val="2"/>
    </font>
    <font>
      <sz val="7"/>
      <name val="Tahoma"/>
      <family val="2"/>
    </font>
    <font>
      <sz val="7"/>
      <color rgb="FF54575A"/>
      <name val="Tahoma"/>
      <family val="2"/>
    </font>
    <font>
      <b/>
      <sz val="8"/>
      <color rgb="FF231F20"/>
      <name val="Century Gothic"/>
      <family val="2"/>
    </font>
    <font>
      <sz val="8"/>
      <color rgb="FF231F20"/>
      <name val="Tahoma"/>
      <family val="2"/>
    </font>
  </fonts>
  <fills count="1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rgb="FFE1F4FD"/>
      </patternFill>
    </fill>
    <fill>
      <patternFill patternType="solid">
        <fgColor rgb="FFFFFFFF"/>
      </patternFill>
    </fill>
    <fill>
      <patternFill patternType="solid">
        <fgColor theme="7"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rgb="FF54575A"/>
      </left>
      <right/>
      <top/>
      <bottom style="thin">
        <color rgb="FFA51D36"/>
      </bottom>
      <diagonal/>
    </border>
    <border>
      <left/>
      <right style="thin">
        <color rgb="FF54575A"/>
      </right>
      <top/>
      <bottom style="thin">
        <color rgb="FF0090BA"/>
      </bottom>
      <diagonal/>
    </border>
    <border>
      <left style="thin">
        <color rgb="FF54575A"/>
      </left>
      <right style="thin">
        <color rgb="FFFFFFFF"/>
      </right>
      <top style="thin">
        <color rgb="FFA51D36"/>
      </top>
      <bottom/>
      <diagonal/>
    </border>
    <border>
      <left style="thin">
        <color rgb="FFFFFFFF"/>
      </left>
      <right style="thin">
        <color rgb="FF54575A"/>
      </right>
      <top style="thin">
        <color rgb="FF0090BA"/>
      </top>
      <bottom/>
      <diagonal/>
    </border>
    <border>
      <left style="thin">
        <color rgb="FF54575A"/>
      </left>
      <right/>
      <top/>
      <bottom/>
      <diagonal/>
    </border>
    <border>
      <left/>
      <right style="thin">
        <color rgb="FF54575A"/>
      </right>
      <top/>
      <bottom/>
      <diagonal/>
    </border>
    <border>
      <left style="thin">
        <color rgb="FF54575A"/>
      </left>
      <right style="thin">
        <color rgb="FFFFFFFF"/>
      </right>
      <top/>
      <bottom/>
      <diagonal/>
    </border>
    <border>
      <left style="thin">
        <color rgb="FFFFFFFF"/>
      </left>
      <right style="thin">
        <color rgb="FF54575A"/>
      </right>
      <top/>
      <bottom/>
      <diagonal/>
    </border>
    <border>
      <left style="thin">
        <color rgb="FF54575A"/>
      </left>
      <right/>
      <top style="thin">
        <color rgb="FFA51D36"/>
      </top>
      <bottom/>
      <diagonal/>
    </border>
    <border>
      <left style="thin">
        <color rgb="FFFFFFFF"/>
      </left>
      <right style="thin">
        <color rgb="FFFFFFFF"/>
      </right>
      <top style="thin">
        <color rgb="FF0090BA"/>
      </top>
      <bottom/>
      <diagonal/>
    </border>
    <border>
      <left style="thin">
        <color rgb="FFFFFFFF"/>
      </left>
      <right style="thin">
        <color rgb="FFFFFFFF"/>
      </right>
      <top/>
      <bottom/>
      <diagonal/>
    </border>
    <border>
      <left/>
      <right/>
      <top/>
      <bottom style="thin">
        <color rgb="FF0090BA"/>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xf numFmtId="0" fontId="18" fillId="0" borderId="0"/>
  </cellStyleXfs>
  <cellXfs count="214">
    <xf numFmtId="0" fontId="0" fillId="0" borderId="0" xfId="0"/>
    <xf numFmtId="0" fontId="0" fillId="0" borderId="1" xfId="0" applyBorder="1"/>
    <xf numFmtId="0" fontId="3" fillId="0" borderId="2"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2" borderId="0" xfId="0" applyFill="1"/>
    <xf numFmtId="0" fontId="0" fillId="0" borderId="6" xfId="0" applyBorder="1"/>
    <xf numFmtId="0" fontId="0" fillId="0" borderId="7" xfId="0" applyBorder="1"/>
    <xf numFmtId="0" fontId="0" fillId="0" borderId="8" xfId="0" applyBorder="1"/>
    <xf numFmtId="0" fontId="0" fillId="2" borderId="0" xfId="0" quotePrefix="1" applyFill="1"/>
    <xf numFmtId="0" fontId="4" fillId="2" borderId="0" xfId="3" applyFill="1" applyBorder="1"/>
    <xf numFmtId="14" fontId="0" fillId="2" borderId="0" xfId="0" applyNumberFormat="1" applyFill="1" applyAlignment="1">
      <alignment horizontal="left"/>
    </xf>
    <xf numFmtId="0" fontId="0" fillId="2" borderId="0" xfId="0" applyFill="1" applyAlignment="1">
      <alignment horizontal="left"/>
    </xf>
    <xf numFmtId="0" fontId="0" fillId="0" borderId="0" xfId="0" applyAlignment="1">
      <alignment wrapText="1"/>
    </xf>
    <xf numFmtId="0" fontId="0" fillId="0" borderId="0" xfId="0" applyAlignment="1">
      <alignment vertical="top"/>
    </xf>
    <xf numFmtId="0" fontId="0" fillId="2" borderId="0" xfId="0" quotePrefix="1" applyFill="1" applyAlignment="1">
      <alignment horizontal="left" vertical="top"/>
    </xf>
    <xf numFmtId="0" fontId="0" fillId="0" borderId="0" xfId="0" applyAlignment="1">
      <alignment horizontal="left" vertical="top"/>
    </xf>
    <xf numFmtId="2" fontId="0" fillId="0" borderId="0" xfId="0" applyNumberFormat="1"/>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3" fillId="0" borderId="0" xfId="0" applyFont="1" applyAlignment="1" applyProtection="1">
      <alignment vertical="top"/>
      <protection locked="0"/>
    </xf>
    <xf numFmtId="0" fontId="3" fillId="0" borderId="0" xfId="0" applyFont="1" applyAlignment="1" applyProtection="1">
      <alignment horizontal="right" vertical="top"/>
      <protection locked="0"/>
    </xf>
    <xf numFmtId="0" fontId="6" fillId="0" borderId="0" xfId="0" applyFont="1" applyAlignment="1" applyProtection="1">
      <alignment vertical="top"/>
      <protection locked="0"/>
    </xf>
    <xf numFmtId="166" fontId="0" fillId="0" borderId="0" xfId="0" applyNumberFormat="1" applyAlignment="1" applyProtection="1">
      <alignment horizontal="left" vertical="top"/>
      <protection locked="0"/>
    </xf>
    <xf numFmtId="0" fontId="7" fillId="0" borderId="0" xfId="0" applyFont="1" applyAlignment="1" applyProtection="1">
      <alignment vertical="top"/>
      <protection locked="0"/>
    </xf>
    <xf numFmtId="0" fontId="0" fillId="0" borderId="0" xfId="0" applyAlignment="1" applyProtection="1">
      <alignment horizontal="right" vertical="top"/>
      <protection locked="0"/>
    </xf>
    <xf numFmtId="0" fontId="3" fillId="2" borderId="9" xfId="0" quotePrefix="1" applyFont="1" applyFill="1" applyBorder="1" applyAlignment="1" applyProtection="1">
      <alignment horizontal="center" vertical="top" wrapText="1"/>
      <protection locked="0"/>
    </xf>
    <xf numFmtId="0" fontId="0" fillId="0" borderId="0" xfId="0" applyAlignment="1" applyProtection="1">
      <alignment horizontal="left" vertical="top"/>
      <protection locked="0"/>
    </xf>
    <xf numFmtId="0" fontId="8" fillId="0" borderId="0" xfId="0" applyFont="1" applyAlignment="1" applyProtection="1">
      <alignment horizontal="right" vertical="top"/>
      <protection locked="0"/>
    </xf>
    <xf numFmtId="0" fontId="8" fillId="0" borderId="0" xfId="0" applyFont="1" applyAlignment="1" applyProtection="1">
      <alignment vertical="top"/>
      <protection locked="0"/>
    </xf>
    <xf numFmtId="0" fontId="0" fillId="3" borderId="9" xfId="0" applyFill="1" applyBorder="1" applyAlignment="1" applyProtection="1">
      <alignment vertical="top"/>
      <protection locked="0"/>
    </xf>
    <xf numFmtId="0" fontId="0" fillId="0" borderId="0" xfId="0" quotePrefix="1" applyAlignment="1" applyProtection="1">
      <alignment vertical="top"/>
      <protection locked="0"/>
    </xf>
    <xf numFmtId="164" fontId="3" fillId="4" borderId="9" xfId="2" applyFont="1" applyFill="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3" fillId="0" borderId="9" xfId="0" applyFont="1" applyBorder="1" applyAlignment="1" applyProtection="1">
      <alignment vertical="top" wrapText="1"/>
      <protection locked="0"/>
    </xf>
    <xf numFmtId="0" fontId="3" fillId="0" borderId="9" xfId="0" applyFont="1" applyBorder="1" applyAlignment="1" applyProtection="1">
      <alignment horizontal="center" vertical="top" wrapText="1"/>
      <protection locked="0"/>
    </xf>
    <xf numFmtId="0" fontId="9" fillId="5" borderId="0" xfId="0" applyFont="1" applyFill="1" applyAlignment="1" applyProtection="1">
      <alignment horizontal="center" vertical="top" wrapText="1"/>
      <protection locked="0"/>
    </xf>
    <xf numFmtId="0" fontId="9" fillId="0" borderId="0" xfId="0" applyFont="1" applyAlignment="1" applyProtection="1">
      <alignment vertical="top"/>
      <protection locked="0"/>
    </xf>
    <xf numFmtId="0" fontId="9" fillId="6" borderId="10" xfId="0" applyFont="1" applyFill="1" applyBorder="1" applyAlignment="1" applyProtection="1">
      <alignment vertical="top" wrapText="1"/>
      <protection locked="0"/>
    </xf>
    <xf numFmtId="0" fontId="9" fillId="6" borderId="11" xfId="0" applyFont="1" applyFill="1" applyBorder="1" applyAlignment="1" applyProtection="1">
      <alignment vertical="top" wrapText="1"/>
      <protection locked="0"/>
    </xf>
    <xf numFmtId="0" fontId="10" fillId="6" borderId="11" xfId="3" applyFont="1" applyFill="1" applyBorder="1" applyAlignment="1" applyProtection="1">
      <alignment vertical="top" wrapText="1"/>
      <protection locked="0"/>
    </xf>
    <xf numFmtId="0" fontId="9" fillId="6" borderId="12" xfId="0" applyFont="1" applyFill="1" applyBorder="1" applyAlignment="1" applyProtection="1">
      <alignment vertical="top" wrapText="1"/>
      <protection locked="0"/>
    </xf>
    <xf numFmtId="0" fontId="11" fillId="0" borderId="0" xfId="0" applyFont="1" applyAlignment="1" applyProtection="1">
      <alignment horizontal="center" vertical="top"/>
      <protection hidden="1"/>
    </xf>
    <xf numFmtId="0" fontId="12" fillId="0" borderId="13" xfId="0" applyFont="1" applyBorder="1" applyAlignment="1" applyProtection="1">
      <alignment horizontal="center" vertical="top" wrapText="1"/>
      <protection hidden="1"/>
    </xf>
    <xf numFmtId="167" fontId="3" fillId="7" borderId="9" xfId="0" quotePrefix="1" applyNumberFormat="1" applyFont="1" applyFill="1" applyBorder="1" applyAlignment="1" applyProtection="1">
      <alignment horizontal="center" vertical="top" wrapText="1"/>
      <protection hidden="1"/>
    </xf>
    <xf numFmtId="0" fontId="3" fillId="2" borderId="9" xfId="0" quotePrefix="1" applyFont="1" applyFill="1" applyBorder="1" applyAlignment="1" applyProtection="1">
      <alignment horizontal="left" vertical="top" wrapText="1"/>
      <protection locked="0"/>
    </xf>
    <xf numFmtId="0" fontId="3" fillId="7" borderId="9" xfId="0" quotePrefix="1" applyFont="1" applyFill="1" applyBorder="1" applyAlignment="1" applyProtection="1">
      <alignment horizontal="center" vertical="top" wrapText="1"/>
      <protection hidden="1"/>
    </xf>
    <xf numFmtId="0" fontId="0" fillId="3" borderId="9" xfId="0" applyFill="1" applyBorder="1" applyAlignment="1" applyProtection="1">
      <alignment vertical="top" wrapText="1"/>
      <protection locked="0"/>
    </xf>
    <xf numFmtId="0" fontId="0" fillId="3" borderId="9" xfId="0" applyFill="1" applyBorder="1" applyAlignment="1" applyProtection="1">
      <alignment horizontal="center" vertical="top" wrapText="1"/>
      <protection locked="0"/>
    </xf>
    <xf numFmtId="164" fontId="0" fillId="3" borderId="9" xfId="2" applyFont="1" applyFill="1" applyBorder="1" applyAlignment="1" applyProtection="1">
      <alignment vertical="top" wrapText="1"/>
      <protection locked="0"/>
    </xf>
    <xf numFmtId="164" fontId="1" fillId="0" borderId="9" xfId="2" applyFont="1" applyFill="1" applyBorder="1" applyAlignment="1" applyProtection="1">
      <alignment horizontal="center" vertical="top" wrapText="1"/>
      <protection hidden="1"/>
    </xf>
    <xf numFmtId="164" fontId="1" fillId="0" borderId="9" xfId="2" applyFont="1" applyBorder="1" applyAlignment="1" applyProtection="1">
      <alignment vertical="top" wrapText="1"/>
      <protection hidden="1"/>
    </xf>
    <xf numFmtId="0" fontId="0" fillId="3" borderId="14" xfId="0" applyFill="1" applyBorder="1" applyAlignment="1" applyProtection="1">
      <alignment vertical="top" wrapText="1"/>
      <protection locked="0"/>
    </xf>
    <xf numFmtId="0" fontId="0" fillId="3" borderId="9" xfId="0" quotePrefix="1" applyFill="1" applyBorder="1" applyAlignment="1" applyProtection="1">
      <alignment vertical="top" wrapText="1"/>
      <protection locked="0"/>
    </xf>
    <xf numFmtId="0" fontId="12" fillId="0" borderId="15" xfId="0" applyFont="1" applyBorder="1" applyAlignment="1" applyProtection="1">
      <alignment horizontal="center" vertical="top" wrapText="1"/>
      <protection hidden="1"/>
    </xf>
    <xf numFmtId="0" fontId="3" fillId="2" borderId="16" xfId="0" quotePrefix="1" applyFont="1" applyFill="1" applyBorder="1" applyAlignment="1" applyProtection="1">
      <alignment horizontal="center" vertical="top" wrapText="1"/>
      <protection locked="0"/>
    </xf>
    <xf numFmtId="167" fontId="3" fillId="7" borderId="16" xfId="0" quotePrefix="1" applyNumberFormat="1" applyFont="1" applyFill="1" applyBorder="1" applyAlignment="1" applyProtection="1">
      <alignment horizontal="center" vertical="top" wrapText="1"/>
      <protection hidden="1"/>
    </xf>
    <xf numFmtId="0" fontId="3" fillId="2" borderId="16" xfId="0" quotePrefix="1" applyFont="1" applyFill="1" applyBorder="1" applyAlignment="1" applyProtection="1">
      <alignment horizontal="left" vertical="top" wrapText="1"/>
      <protection locked="0"/>
    </xf>
    <xf numFmtId="0" fontId="3" fillId="7" borderId="16" xfId="0" quotePrefix="1" applyFont="1" applyFill="1" applyBorder="1" applyAlignment="1" applyProtection="1">
      <alignment horizontal="center" vertical="top" wrapText="1"/>
      <protection hidden="1"/>
    </xf>
    <xf numFmtId="0" fontId="0" fillId="3" borderId="16" xfId="0" applyFill="1" applyBorder="1" applyAlignment="1" applyProtection="1">
      <alignment vertical="top" wrapText="1"/>
      <protection locked="0"/>
    </xf>
    <xf numFmtId="0" fontId="0" fillId="3" borderId="16" xfId="0" applyFill="1" applyBorder="1" applyAlignment="1" applyProtection="1">
      <alignment horizontal="center" vertical="top" wrapText="1"/>
      <protection locked="0"/>
    </xf>
    <xf numFmtId="164" fontId="0" fillId="3" borderId="16" xfId="2" applyFont="1" applyFill="1" applyBorder="1" applyAlignment="1" applyProtection="1">
      <alignment vertical="top" wrapText="1"/>
      <protection locked="0"/>
    </xf>
    <xf numFmtId="164" fontId="3" fillId="4" borderId="16" xfId="2" applyFont="1" applyFill="1" applyBorder="1" applyAlignment="1" applyProtection="1">
      <alignment horizontal="center" vertical="top" wrapText="1"/>
      <protection locked="0"/>
    </xf>
    <xf numFmtId="164" fontId="1" fillId="0" borderId="16" xfId="2" applyFont="1" applyFill="1" applyBorder="1" applyAlignment="1" applyProtection="1">
      <alignment horizontal="center" vertical="top" wrapText="1"/>
      <protection hidden="1"/>
    </xf>
    <xf numFmtId="164" fontId="1" fillId="0" borderId="16" xfId="2" applyFont="1" applyBorder="1" applyAlignment="1" applyProtection="1">
      <alignment vertical="top" wrapText="1"/>
      <protection hidden="1"/>
    </xf>
    <xf numFmtId="0" fontId="0" fillId="3" borderId="17" xfId="0" applyFill="1" applyBorder="1" applyAlignment="1" applyProtection="1">
      <alignment vertical="top" wrapText="1"/>
      <protection locked="0"/>
    </xf>
    <xf numFmtId="164" fontId="0" fillId="0" borderId="9" xfId="2" applyFont="1" applyFill="1" applyBorder="1" applyAlignment="1" applyProtection="1">
      <alignment horizontal="center" vertical="top" wrapText="1"/>
      <protection hidden="1"/>
    </xf>
    <xf numFmtId="164" fontId="0" fillId="0" borderId="9" xfId="2" applyFont="1" applyBorder="1" applyAlignment="1" applyProtection="1">
      <alignment vertical="top" wrapText="1"/>
      <protection hidden="1"/>
    </xf>
    <xf numFmtId="0" fontId="0" fillId="0" borderId="0" xfId="0" applyAlignment="1" applyProtection="1">
      <alignment horizontal="center" vertical="top"/>
      <protection hidden="1"/>
    </xf>
    <xf numFmtId="164" fontId="0" fillId="0" borderId="0" xfId="0" applyNumberFormat="1" applyAlignment="1" applyProtection="1">
      <alignment vertical="top"/>
      <protection hidden="1"/>
    </xf>
    <xf numFmtId="0" fontId="0" fillId="0" borderId="0" xfId="0" applyAlignment="1" applyProtection="1">
      <alignment vertical="top" wrapText="1"/>
      <protection locked="0"/>
    </xf>
    <xf numFmtId="0" fontId="0" fillId="6" borderId="9" xfId="0" applyFill="1" applyBorder="1" applyAlignment="1" applyProtection="1">
      <alignment vertical="top" wrapText="1"/>
      <protection locked="0"/>
    </xf>
    <xf numFmtId="0" fontId="4" fillId="6" borderId="9" xfId="3" applyFill="1" applyBorder="1" applyAlignment="1" applyProtection="1">
      <alignment vertical="top" wrapText="1"/>
      <protection locked="0"/>
    </xf>
    <xf numFmtId="0" fontId="12" fillId="0" borderId="9" xfId="0" applyFont="1" applyBorder="1" applyAlignment="1" applyProtection="1">
      <alignment horizontal="center" vertical="top" wrapText="1"/>
      <protection hidden="1"/>
    </xf>
    <xf numFmtId="0" fontId="3" fillId="8" borderId="9" xfId="0" quotePrefix="1" applyFont="1" applyFill="1" applyBorder="1" applyAlignment="1" applyProtection="1">
      <alignment horizontal="center" vertical="top" wrapText="1"/>
      <protection locked="0"/>
    </xf>
    <xf numFmtId="164" fontId="3" fillId="0" borderId="0" xfId="0" applyNumberFormat="1" applyFont="1" applyAlignment="1" applyProtection="1">
      <alignment vertical="top"/>
      <protection hidden="1"/>
    </xf>
    <xf numFmtId="0" fontId="0" fillId="0" borderId="9" xfId="0" applyBorder="1" applyAlignment="1" applyProtection="1">
      <alignment vertical="top"/>
      <protection locked="0"/>
    </xf>
    <xf numFmtId="0" fontId="0" fillId="9" borderId="9" xfId="0" applyFill="1" applyBorder="1" applyAlignment="1" applyProtection="1">
      <alignment vertical="top"/>
      <protection locked="0"/>
    </xf>
    <xf numFmtId="164" fontId="8" fillId="9" borderId="9" xfId="0" applyNumberFormat="1" applyFont="1" applyFill="1" applyBorder="1" applyAlignment="1" applyProtection="1">
      <alignment vertical="top"/>
      <protection locked="0"/>
    </xf>
    <xf numFmtId="164" fontId="8" fillId="0" borderId="9" xfId="0" applyNumberFormat="1" applyFont="1" applyBorder="1" applyAlignment="1" applyProtection="1">
      <alignment vertical="top"/>
      <protection hidden="1"/>
    </xf>
    <xf numFmtId="164" fontId="8" fillId="9" borderId="9" xfId="0" applyNumberFormat="1" applyFont="1" applyFill="1" applyBorder="1" applyAlignment="1" applyProtection="1">
      <alignment vertical="top"/>
      <protection hidden="1"/>
    </xf>
    <xf numFmtId="0" fontId="0" fillId="3" borderId="9" xfId="0" applyFill="1" applyBorder="1" applyAlignment="1" applyProtection="1">
      <alignment horizontal="center" vertical="top"/>
      <protection locked="0"/>
    </xf>
    <xf numFmtId="164" fontId="0" fillId="0" borderId="9" xfId="0" applyNumberFormat="1" applyBorder="1" applyAlignment="1" applyProtection="1">
      <alignment horizontal="right" vertical="top"/>
      <protection hidden="1"/>
    </xf>
    <xf numFmtId="164" fontId="3" fillId="0" borderId="0" xfId="0" applyNumberFormat="1" applyFont="1" applyAlignment="1" applyProtection="1">
      <alignment vertical="top"/>
      <protection locked="0"/>
    </xf>
    <xf numFmtId="0" fontId="0" fillId="0" borderId="9" xfId="0" applyBorder="1" applyAlignment="1" applyProtection="1">
      <alignment vertical="top" wrapText="1"/>
      <protection locked="0"/>
    </xf>
    <xf numFmtId="164" fontId="0" fillId="3" borderId="9" xfId="0" applyNumberFormat="1" applyFill="1" applyBorder="1" applyAlignment="1" applyProtection="1">
      <alignment vertical="top"/>
      <protection locked="0"/>
    </xf>
    <xf numFmtId="164" fontId="0" fillId="0" borderId="9" xfId="0" applyNumberFormat="1" applyBorder="1" applyAlignment="1" applyProtection="1">
      <alignment vertical="top"/>
      <protection hidden="1"/>
    </xf>
    <xf numFmtId="0" fontId="3" fillId="0" borderId="0" xfId="0" applyFont="1"/>
    <xf numFmtId="0" fontId="13" fillId="0" borderId="0" xfId="0" applyFont="1"/>
    <xf numFmtId="0" fontId="0" fillId="0" borderId="9" xfId="0" applyBorder="1" applyAlignment="1">
      <alignment horizontal="center"/>
    </xf>
    <xf numFmtId="0" fontId="0" fillId="0" borderId="9" xfId="0" applyBorder="1"/>
    <xf numFmtId="0" fontId="3" fillId="0" borderId="9" xfId="0" quotePrefix="1" applyFont="1" applyBorder="1" applyAlignment="1">
      <alignment horizontal="center" vertical="center" wrapText="1"/>
    </xf>
    <xf numFmtId="164" fontId="0" fillId="0" borderId="9" xfId="0" applyNumberFormat="1" applyBorder="1"/>
    <xf numFmtId="0" fontId="0" fillId="3" borderId="9" xfId="0" applyFill="1" applyBorder="1"/>
    <xf numFmtId="0" fontId="0" fillId="0" borderId="0" xfId="0" quotePrefix="1"/>
    <xf numFmtId="0" fontId="0" fillId="3" borderId="9" xfId="0" applyFill="1" applyBorder="1" applyAlignment="1" applyProtection="1">
      <alignment horizontal="center" vertical="center" wrapText="1"/>
      <protection locked="0"/>
    </xf>
    <xf numFmtId="0" fontId="3" fillId="0" borderId="9" xfId="0" applyFont="1" applyBorder="1"/>
    <xf numFmtId="164" fontId="3" fillId="0" borderId="9" xfId="0" applyNumberFormat="1" applyFont="1" applyBorder="1"/>
    <xf numFmtId="0" fontId="9" fillId="0" borderId="9" xfId="0" applyFont="1" applyBorder="1" applyAlignment="1">
      <alignment horizontal="left" vertical="top" wrapText="1"/>
    </xf>
    <xf numFmtId="0" fontId="14" fillId="0" borderId="9" xfId="0" applyFont="1" applyBorder="1" applyAlignment="1">
      <alignment horizontal="left" vertical="top" wrapText="1"/>
    </xf>
    <xf numFmtId="164" fontId="3" fillId="0" borderId="9" xfId="2" applyFont="1" applyBorder="1"/>
    <xf numFmtId="164" fontId="0" fillId="0" borderId="9" xfId="2" applyFont="1" applyBorder="1"/>
    <xf numFmtId="0" fontId="6" fillId="0" borderId="0" xfId="0" applyFont="1" applyAlignment="1">
      <alignment horizontal="right"/>
    </xf>
    <xf numFmtId="0" fontId="0" fillId="0" borderId="0" xfId="0" applyAlignment="1">
      <alignment horizontal="center"/>
    </xf>
    <xf numFmtId="0" fontId="15" fillId="0" borderId="0" xfId="0" applyFont="1"/>
    <xf numFmtId="0" fontId="3" fillId="0" borderId="0" xfId="0" applyFont="1" applyAlignment="1">
      <alignment horizontal="right"/>
    </xf>
    <xf numFmtId="0" fontId="5" fillId="0" borderId="0" xfId="0" applyFont="1"/>
    <xf numFmtId="0" fontId="5" fillId="0" borderId="0" xfId="0" applyFont="1" applyAlignment="1">
      <alignment horizontal="center"/>
    </xf>
    <xf numFmtId="0" fontId="0" fillId="0" borderId="0" xfId="0" applyAlignment="1">
      <alignment horizontal="right"/>
    </xf>
    <xf numFmtId="166" fontId="0" fillId="0" borderId="0" xfId="0" applyNumberFormat="1" applyAlignment="1">
      <alignment horizontal="left"/>
    </xf>
    <xf numFmtId="0" fontId="2" fillId="10" borderId="16" xfId="0" applyFont="1" applyFill="1" applyBorder="1" applyAlignment="1">
      <alignment horizontal="center" vertical="top" wrapText="1"/>
    </xf>
    <xf numFmtId="0" fontId="2" fillId="10" borderId="16" xfId="0" applyFont="1" applyFill="1" applyBorder="1" applyAlignment="1">
      <alignment horizontal="left" vertical="top" wrapText="1"/>
    </xf>
    <xf numFmtId="0" fontId="16" fillId="10" borderId="9" xfId="0" applyFont="1" applyFill="1" applyBorder="1" applyAlignment="1">
      <alignment horizontal="left" vertical="top" wrapText="1"/>
    </xf>
    <xf numFmtId="0" fontId="2" fillId="10" borderId="9" xfId="0" applyFont="1" applyFill="1" applyBorder="1" applyAlignment="1">
      <alignment horizontal="left" vertical="top" wrapText="1"/>
    </xf>
    <xf numFmtId="0" fontId="2" fillId="10" borderId="9" xfId="0" applyFont="1" applyFill="1" applyBorder="1" applyAlignment="1">
      <alignment horizontal="center" vertical="top" wrapText="1"/>
    </xf>
    <xf numFmtId="0" fontId="0" fillId="0" borderId="17" xfId="0" quotePrefix="1" applyBorder="1" applyAlignment="1">
      <alignment wrapText="1"/>
    </xf>
    <xf numFmtId="0" fontId="0" fillId="0" borderId="18" xfId="0" applyBorder="1" applyAlignment="1">
      <alignment wrapText="1"/>
    </xf>
    <xf numFmtId="0" fontId="0" fillId="0" borderId="9" xfId="0" quotePrefix="1" applyBorder="1" applyAlignment="1">
      <alignment horizontal="center" wrapText="1"/>
    </xf>
    <xf numFmtId="0" fontId="0" fillId="0" borderId="9" xfId="0" applyBorder="1" applyAlignment="1">
      <alignment wrapText="1"/>
    </xf>
    <xf numFmtId="164" fontId="0" fillId="0" borderId="9" xfId="2" applyFont="1" applyBorder="1" applyAlignment="1">
      <alignment vertical="top"/>
    </xf>
    <xf numFmtId="168" fontId="0" fillId="8" borderId="9" xfId="1" applyNumberFormat="1" applyFont="1" applyFill="1" applyBorder="1" applyAlignment="1">
      <alignment horizontal="center" vertical="top"/>
    </xf>
    <xf numFmtId="168" fontId="15" fillId="0" borderId="9" xfId="1" applyNumberFormat="1" applyFont="1" applyBorder="1" applyAlignment="1">
      <alignment vertical="top"/>
    </xf>
    <xf numFmtId="0" fontId="0" fillId="0" borderId="19" xfId="0" quotePrefix="1" applyBorder="1" applyAlignment="1">
      <alignment wrapText="1"/>
    </xf>
    <xf numFmtId="0" fontId="0" fillId="0" borderId="12" xfId="0" quotePrefix="1" applyBorder="1" applyAlignment="1">
      <alignment wrapText="1"/>
    </xf>
    <xf numFmtId="0" fontId="0" fillId="0" borderId="21" xfId="0" applyBorder="1" applyAlignment="1">
      <alignment wrapText="1"/>
    </xf>
    <xf numFmtId="0" fontId="0" fillId="0" borderId="14" xfId="0" quotePrefix="1" applyBorder="1" applyAlignment="1">
      <alignment wrapText="1"/>
    </xf>
    <xf numFmtId="0" fontId="0" fillId="0" borderId="22" xfId="0" applyBorder="1" applyAlignment="1">
      <alignment wrapText="1"/>
    </xf>
    <xf numFmtId="0" fontId="0" fillId="0" borderId="0" xfId="0" quotePrefix="1" applyAlignment="1">
      <alignment horizontal="center"/>
    </xf>
    <xf numFmtId="168" fontId="15" fillId="0" borderId="0" xfId="1" applyNumberFormat="1" applyFont="1" applyBorder="1" applyAlignment="1">
      <alignment vertical="top"/>
    </xf>
    <xf numFmtId="164" fontId="0" fillId="0" borderId="0" xfId="0" applyNumberFormat="1" applyAlignment="1">
      <alignment vertical="top"/>
    </xf>
    <xf numFmtId="0" fontId="9" fillId="0" borderId="0" xfId="0" quotePrefix="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164" fontId="0" fillId="0" borderId="0" xfId="2" applyFont="1" applyBorder="1" applyAlignment="1">
      <alignment vertical="top"/>
    </xf>
    <xf numFmtId="168" fontId="0" fillId="0" borderId="0" xfId="1" applyNumberFormat="1" applyFont="1" applyFill="1" applyBorder="1" applyAlignment="1">
      <alignment horizontal="center" vertical="top"/>
    </xf>
    <xf numFmtId="0" fontId="9" fillId="0" borderId="17" xfId="0" quotePrefix="1" applyFont="1" applyBorder="1" applyAlignment="1">
      <alignment vertical="top" wrapText="1"/>
    </xf>
    <xf numFmtId="0" fontId="9" fillId="0" borderId="18" xfId="0" applyFont="1" applyBorder="1" applyAlignment="1">
      <alignment vertical="top" wrapText="1"/>
    </xf>
    <xf numFmtId="0" fontId="9" fillId="0" borderId="9" xfId="0" quotePrefix="1" applyFont="1" applyBorder="1" applyAlignment="1">
      <alignment horizontal="center" vertical="top" wrapText="1"/>
    </xf>
    <xf numFmtId="0" fontId="0" fillId="0" borderId="13" xfId="0" applyBorder="1" applyAlignment="1">
      <alignment vertical="top"/>
    </xf>
    <xf numFmtId="0" fontId="9" fillId="0" borderId="19" xfId="0" quotePrefix="1" applyFont="1" applyBorder="1" applyAlignment="1">
      <alignment vertical="top" wrapText="1"/>
    </xf>
    <xf numFmtId="0" fontId="9" fillId="0" borderId="0" xfId="0" applyFont="1" applyAlignment="1">
      <alignment vertical="top" wrapText="1"/>
    </xf>
    <xf numFmtId="0" fontId="0" fillId="0" borderId="9" xfId="0" applyBorder="1" applyAlignment="1">
      <alignment vertical="top"/>
    </xf>
    <xf numFmtId="0" fontId="9" fillId="0" borderId="12" xfId="0" quotePrefix="1" applyFont="1" applyBorder="1" applyAlignment="1">
      <alignment vertical="top" wrapText="1"/>
    </xf>
    <xf numFmtId="0" fontId="9" fillId="0" borderId="21" xfId="0" applyFont="1" applyBorder="1" applyAlignment="1">
      <alignment vertical="top" wrapText="1"/>
    </xf>
    <xf numFmtId="0" fontId="0" fillId="0" borderId="0" xfId="0" applyAlignment="1">
      <alignment horizontal="center" vertical="top"/>
    </xf>
    <xf numFmtId="0" fontId="15" fillId="0" borderId="0" xfId="0" applyFont="1" applyAlignment="1">
      <alignment vertical="top"/>
    </xf>
    <xf numFmtId="0" fontId="3" fillId="0" borderId="0" xfId="0" applyFont="1" applyAlignment="1">
      <alignment vertical="top"/>
    </xf>
    <xf numFmtId="164" fontId="3" fillId="0" borderId="9" xfId="2" applyFont="1" applyBorder="1" applyAlignment="1">
      <alignment vertical="top"/>
    </xf>
    <xf numFmtId="164" fontId="13" fillId="0" borderId="9" xfId="2" applyFont="1" applyBorder="1" applyAlignment="1">
      <alignment vertical="top"/>
    </xf>
    <xf numFmtId="0" fontId="12" fillId="0" borderId="0" xfId="0" applyFont="1" applyAlignment="1">
      <alignment horizontal="left" vertical="top"/>
    </xf>
    <xf numFmtId="164" fontId="15" fillId="0" borderId="9" xfId="2" applyFont="1" applyBorder="1" applyAlignment="1">
      <alignment vertical="top"/>
    </xf>
    <xf numFmtId="0" fontId="0" fillId="0" borderId="0" xfId="0" applyAlignment="1">
      <alignment horizontal="center" wrapText="1"/>
    </xf>
    <xf numFmtId="0" fontId="17" fillId="0" borderId="0" xfId="0" applyFont="1" applyAlignment="1">
      <alignment wrapText="1"/>
    </xf>
    <xf numFmtId="0" fontId="18" fillId="0" borderId="0" xfId="4" applyAlignment="1">
      <alignment horizontal="left" vertical="top"/>
    </xf>
    <xf numFmtId="0" fontId="18" fillId="0" borderId="0" xfId="4" applyAlignment="1">
      <alignment horizontal="left" vertical="top" wrapText="1"/>
    </xf>
    <xf numFmtId="0" fontId="27" fillId="0" borderId="23" xfId="4" applyFont="1" applyBorder="1" applyAlignment="1">
      <alignment horizontal="left" vertical="top" wrapText="1" indent="1"/>
    </xf>
    <xf numFmtId="0" fontId="27" fillId="0" borderId="24" xfId="4" applyFont="1" applyBorder="1" applyAlignment="1">
      <alignment horizontal="left" vertical="top" wrapText="1" indent="1"/>
    </xf>
    <xf numFmtId="0" fontId="18" fillId="0" borderId="0" xfId="4" applyAlignment="1">
      <alignment horizontal="left" wrapText="1"/>
    </xf>
    <xf numFmtId="3" fontId="29" fillId="11" borderId="25" xfId="4" applyNumberFormat="1" applyFont="1" applyFill="1" applyBorder="1" applyAlignment="1">
      <alignment horizontal="right" vertical="top" shrinkToFit="1"/>
    </xf>
    <xf numFmtId="2" fontId="30" fillId="11" borderId="26" xfId="4" applyNumberFormat="1" applyFont="1" applyFill="1" applyBorder="1" applyAlignment="1">
      <alignment horizontal="right" vertical="top" shrinkToFit="1"/>
    </xf>
    <xf numFmtId="3" fontId="30" fillId="0" borderId="27" xfId="4" applyNumberFormat="1" applyFont="1" applyBorder="1" applyAlignment="1">
      <alignment horizontal="right" vertical="top" shrinkToFit="1"/>
    </xf>
    <xf numFmtId="2" fontId="30" fillId="0" borderId="28" xfId="4" applyNumberFormat="1" applyFont="1" applyBorder="1" applyAlignment="1">
      <alignment horizontal="right" vertical="top" shrinkToFit="1"/>
    </xf>
    <xf numFmtId="3" fontId="30" fillId="11" borderId="29" xfId="4" applyNumberFormat="1" applyFont="1" applyFill="1" applyBorder="1" applyAlignment="1">
      <alignment horizontal="right" vertical="top" shrinkToFit="1"/>
    </xf>
    <xf numFmtId="2" fontId="30" fillId="11" borderId="30" xfId="4" applyNumberFormat="1" applyFont="1" applyFill="1" applyBorder="1" applyAlignment="1">
      <alignment horizontal="right" vertical="top" shrinkToFit="1"/>
    </xf>
    <xf numFmtId="3" fontId="30" fillId="12" borderId="27" xfId="4" applyNumberFormat="1" applyFont="1" applyFill="1" applyBorder="1" applyAlignment="1">
      <alignment horizontal="right" vertical="top" shrinkToFit="1"/>
    </xf>
    <xf numFmtId="2" fontId="30" fillId="12" borderId="28" xfId="4" applyNumberFormat="1" applyFont="1" applyFill="1" applyBorder="1" applyAlignment="1">
      <alignment horizontal="right" vertical="top" shrinkToFit="1"/>
    </xf>
    <xf numFmtId="3" fontId="30" fillId="12" borderId="23" xfId="4" applyNumberFormat="1" applyFont="1" applyFill="1" applyBorder="1" applyAlignment="1">
      <alignment horizontal="right" vertical="top" shrinkToFit="1"/>
    </xf>
    <xf numFmtId="2" fontId="30" fillId="12" borderId="24" xfId="4" applyNumberFormat="1" applyFont="1" applyFill="1" applyBorder="1" applyAlignment="1">
      <alignment horizontal="right" vertical="top" shrinkToFit="1"/>
    </xf>
    <xf numFmtId="0" fontId="18" fillId="0" borderId="0" xfId="4" applyAlignment="1">
      <alignment horizontal="left" vertical="center" wrapText="1"/>
    </xf>
    <xf numFmtId="3" fontId="29" fillId="11" borderId="31" xfId="4" applyNumberFormat="1" applyFont="1" applyFill="1" applyBorder="1" applyAlignment="1">
      <alignment vertical="top" shrinkToFit="1"/>
    </xf>
    <xf numFmtId="2" fontId="30" fillId="11" borderId="32" xfId="4" applyNumberFormat="1" applyFont="1" applyFill="1" applyBorder="1" applyAlignment="1">
      <alignment horizontal="right" vertical="top" shrinkToFit="1"/>
    </xf>
    <xf numFmtId="3" fontId="30" fillId="0" borderId="27" xfId="4" applyNumberFormat="1" applyFont="1" applyBorder="1" applyAlignment="1">
      <alignment vertical="top" shrinkToFit="1"/>
    </xf>
    <xf numFmtId="2" fontId="30" fillId="0" borderId="0" xfId="4" applyNumberFormat="1" applyFont="1" applyAlignment="1">
      <alignment horizontal="right" vertical="top" shrinkToFit="1"/>
    </xf>
    <xf numFmtId="3" fontId="30" fillId="11" borderId="27" xfId="4" applyNumberFormat="1" applyFont="1" applyFill="1" applyBorder="1" applyAlignment="1">
      <alignment vertical="top" shrinkToFit="1"/>
    </xf>
    <xf numFmtId="2" fontId="30" fillId="11" borderId="33" xfId="4" applyNumberFormat="1" applyFont="1" applyFill="1" applyBorder="1" applyAlignment="1">
      <alignment horizontal="right" vertical="top" shrinkToFit="1"/>
    </xf>
    <xf numFmtId="3" fontId="30" fillId="12" borderId="27" xfId="4" applyNumberFormat="1" applyFont="1" applyFill="1" applyBorder="1" applyAlignment="1">
      <alignment vertical="top" shrinkToFit="1"/>
    </xf>
    <xf numFmtId="2" fontId="30" fillId="12" borderId="0" xfId="4" applyNumberFormat="1" applyFont="1" applyFill="1" applyAlignment="1">
      <alignment horizontal="right" vertical="top" shrinkToFit="1"/>
    </xf>
    <xf numFmtId="3" fontId="30" fillId="12" borderId="23" xfId="4" applyNumberFormat="1" applyFont="1" applyFill="1" applyBorder="1" applyAlignment="1">
      <alignment vertical="top" shrinkToFit="1"/>
    </xf>
    <xf numFmtId="2" fontId="30" fillId="12" borderId="34" xfId="4" applyNumberFormat="1" applyFont="1" applyFill="1" applyBorder="1" applyAlignment="1">
      <alignment horizontal="right" vertical="top" shrinkToFit="1"/>
    </xf>
    <xf numFmtId="4" fontId="30" fillId="0" borderId="0" xfId="4" applyNumberFormat="1" applyFont="1" applyAlignment="1">
      <alignment horizontal="right" vertical="top" shrinkToFit="1"/>
    </xf>
    <xf numFmtId="4" fontId="30" fillId="11" borderId="33" xfId="4" applyNumberFormat="1" applyFont="1" applyFill="1" applyBorder="1" applyAlignment="1">
      <alignment horizontal="right" vertical="top" shrinkToFit="1"/>
    </xf>
    <xf numFmtId="4" fontId="30" fillId="12" borderId="0" xfId="4" applyNumberFormat="1" applyFont="1" applyFill="1" applyAlignment="1">
      <alignment horizontal="right" vertical="top" shrinkToFit="1"/>
    </xf>
    <xf numFmtId="4" fontId="30" fillId="12" borderId="34" xfId="4" applyNumberFormat="1" applyFont="1" applyFill="1" applyBorder="1" applyAlignment="1">
      <alignment horizontal="right" vertical="top" shrinkToFit="1"/>
    </xf>
    <xf numFmtId="4" fontId="30" fillId="11" borderId="26" xfId="4" applyNumberFormat="1" applyFont="1" applyFill="1" applyBorder="1" applyAlignment="1">
      <alignment horizontal="right" vertical="top" shrinkToFit="1"/>
    </xf>
    <xf numFmtId="4" fontId="30" fillId="0" borderId="28" xfId="4" applyNumberFormat="1" applyFont="1" applyBorder="1" applyAlignment="1">
      <alignment horizontal="right" vertical="top" shrinkToFit="1"/>
    </xf>
    <xf numFmtId="4" fontId="30" fillId="11" borderId="30" xfId="4" applyNumberFormat="1" applyFont="1" applyFill="1" applyBorder="1" applyAlignment="1">
      <alignment horizontal="right" vertical="top" shrinkToFit="1"/>
    </xf>
    <xf numFmtId="3" fontId="18" fillId="12" borderId="27" xfId="4" applyNumberFormat="1" applyFill="1" applyBorder="1" applyAlignment="1">
      <alignment horizontal="left" vertical="top" wrapText="1" indent="1"/>
    </xf>
    <xf numFmtId="4" fontId="30" fillId="12" borderId="28" xfId="4" applyNumberFormat="1" applyFont="1" applyFill="1" applyBorder="1" applyAlignment="1">
      <alignment horizontal="right" vertical="top" shrinkToFit="1"/>
    </xf>
    <xf numFmtId="4" fontId="30" fillId="12" borderId="24" xfId="4" applyNumberFormat="1" applyFont="1" applyFill="1" applyBorder="1" applyAlignment="1">
      <alignment horizontal="right" vertical="top" shrinkToFit="1"/>
    </xf>
    <xf numFmtId="3" fontId="30" fillId="12" borderId="27" xfId="4" applyNumberFormat="1" applyFont="1" applyFill="1" applyBorder="1" applyAlignment="1">
      <alignment horizontal="left" vertical="top" wrapText="1" indent="1"/>
    </xf>
    <xf numFmtId="4" fontId="30" fillId="11" borderId="32" xfId="4" applyNumberFormat="1" applyFont="1" applyFill="1" applyBorder="1" applyAlignment="1">
      <alignment horizontal="right" vertical="top" shrinkToFit="1"/>
    </xf>
    <xf numFmtId="167" fontId="0" fillId="13" borderId="9" xfId="0" applyNumberFormat="1" applyFill="1" applyBorder="1"/>
    <xf numFmtId="0" fontId="0" fillId="13" borderId="9" xfId="0" applyFill="1" applyBorder="1" applyAlignment="1">
      <alignment wrapText="1"/>
    </xf>
    <xf numFmtId="0" fontId="0" fillId="0" borderId="0" xfId="0" applyAlignment="1">
      <alignment vertical="top" wrapText="1"/>
    </xf>
    <xf numFmtId="0" fontId="3" fillId="2" borderId="9" xfId="0" applyFont="1" applyFill="1" applyBorder="1" applyAlignment="1" applyProtection="1">
      <alignment horizontal="center" vertical="top" wrapText="1"/>
      <protection locked="0"/>
    </xf>
    <xf numFmtId="167" fontId="3" fillId="7" borderId="9" xfId="0" applyNumberFormat="1" applyFont="1" applyFill="1" applyBorder="1" applyAlignment="1" applyProtection="1">
      <alignment horizontal="center" vertical="top" wrapText="1"/>
      <protection hidden="1"/>
    </xf>
    <xf numFmtId="0" fontId="0" fillId="6" borderId="19" xfId="0" applyFill="1" applyBorder="1" applyAlignment="1" applyProtection="1">
      <alignment horizontal="center" vertical="top" wrapText="1"/>
      <protection locked="0"/>
    </xf>
    <xf numFmtId="0" fontId="0" fillId="6" borderId="0" xfId="0" applyFill="1" applyAlignment="1" applyProtection="1">
      <alignment horizontal="center" vertical="top" wrapText="1"/>
      <protection locked="0"/>
    </xf>
    <xf numFmtId="0" fontId="0" fillId="6" borderId="20" xfId="0" applyFill="1" applyBorder="1" applyAlignment="1" applyProtection="1">
      <alignment horizontal="center" vertical="top" wrapText="1"/>
      <protection locked="0"/>
    </xf>
    <xf numFmtId="0" fontId="0" fillId="6" borderId="9" xfId="0" applyFill="1" applyBorder="1" applyAlignment="1" applyProtection="1">
      <alignment horizontal="center" vertical="top" wrapText="1"/>
      <protection locked="0"/>
    </xf>
    <xf numFmtId="0" fontId="3" fillId="0" borderId="18" xfId="0" applyFont="1" applyBorder="1" applyAlignment="1" applyProtection="1">
      <alignment horizontal="right" vertical="top"/>
      <protection locked="0"/>
    </xf>
    <xf numFmtId="0" fontId="3" fillId="0" borderId="0" xfId="0" applyFont="1" applyAlignment="1" applyProtection="1">
      <alignment horizontal="right" vertical="top"/>
      <protection locked="0"/>
    </xf>
    <xf numFmtId="0" fontId="3" fillId="0" borderId="18" xfId="0" applyFont="1" applyBorder="1" applyAlignment="1" applyProtection="1">
      <alignment horizontal="right" vertical="top" wrapText="1"/>
      <protection locked="0"/>
    </xf>
    <xf numFmtId="0" fontId="5"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5" fillId="0" borderId="0" xfId="0" applyFont="1" applyAlignment="1">
      <alignment horizontal="left"/>
    </xf>
    <xf numFmtId="0" fontId="0" fillId="0" borderId="0" xfId="0" applyAlignment="1">
      <alignment horizontal="left"/>
    </xf>
    <xf numFmtId="0" fontId="2" fillId="10" borderId="17"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9" fillId="0" borderId="0" xfId="4" applyFont="1" applyAlignment="1">
      <alignment horizontal="right" vertical="center" wrapText="1" indent="3"/>
    </xf>
    <xf numFmtId="0" fontId="18" fillId="0" borderId="0" xfId="4" applyAlignment="1">
      <alignment horizontal="left" vertical="top" wrapText="1" indent="3"/>
    </xf>
    <xf numFmtId="0" fontId="24" fillId="0" borderId="0" xfId="4" applyFont="1" applyAlignment="1">
      <alignment horizontal="left" vertical="center" wrapText="1" indent="3"/>
    </xf>
  </cellXfs>
  <cellStyles count="5">
    <cellStyle name="Comma" xfId="1" builtinId="3"/>
    <cellStyle name="Currency" xfId="2" builtinId="4"/>
    <cellStyle name="Hyperlink" xfId="3" builtinId="8"/>
    <cellStyle name="Normal" xfId="0" builtinId="0"/>
    <cellStyle name="Normal 2" xfId="4" xr:uid="{E70722C9-5D8B-43BE-9614-D30E1C8007B7}"/>
  </cellStyles>
  <dxfs count="21">
    <dxf>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1"/>
        <name val="Calibri"/>
        <family val="2"/>
        <scheme val="minor"/>
      </font>
      <numFmt numFmtId="0" formatCode="General"/>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167" formatCode="0.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vertAlign val="baseline"/>
        <sz val="11"/>
        <color auto="1"/>
        <name val="Calibri"/>
        <family val="2"/>
        <scheme val="minor"/>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363310</xdr:colOff>
      <xdr:row>1</xdr:row>
      <xdr:rowOff>306199</xdr:rowOff>
    </xdr:from>
    <xdr:ext cx="6837045" cy="0"/>
    <xdr:sp macro="" textlink="">
      <xdr:nvSpPr>
        <xdr:cNvPr id="2" name="Shape 10">
          <a:extLst>
            <a:ext uri="{FF2B5EF4-FFF2-40B4-BE49-F238E27FC236}">
              <a16:creationId xmlns:a16="http://schemas.microsoft.com/office/drawing/2014/main" id="{9480072E-087B-4137-BC8E-52839BCDFC7C}"/>
            </a:ext>
          </a:extLst>
        </xdr:cNvPr>
        <xdr:cNvSpPr/>
      </xdr:nvSpPr>
      <xdr:spPr>
        <a:xfrm>
          <a:off x="363310" y="1306324"/>
          <a:ext cx="6837045" cy="0"/>
        </a:xfrm>
        <a:custGeom>
          <a:avLst/>
          <a:gdLst/>
          <a:ahLst/>
          <a:cxnLst/>
          <a:rect l="0" t="0" r="0" b="0"/>
          <a:pathLst>
            <a:path w="6837045">
              <a:moveTo>
                <a:pt x="0" y="0"/>
              </a:moveTo>
              <a:lnTo>
                <a:pt x="6836689" y="0"/>
              </a:lnTo>
            </a:path>
          </a:pathLst>
        </a:custGeom>
        <a:ln w="6350">
          <a:solidFill>
            <a:srgbClr val="54575A"/>
          </a:solidFill>
        </a:ln>
      </xdr:spPr>
    </xdr:sp>
    <xdr:clientData/>
  </xdr:oneCellAnchor>
  <xdr:oneCellAnchor>
    <xdr:from>
      <xdr:col>0</xdr:col>
      <xdr:colOff>365993</xdr:colOff>
      <xdr:row>0</xdr:row>
      <xdr:rowOff>307398</xdr:rowOff>
    </xdr:from>
    <xdr:ext cx="695325" cy="612140"/>
    <xdr:grpSp>
      <xdr:nvGrpSpPr>
        <xdr:cNvPr id="3" name="Group 11">
          <a:extLst>
            <a:ext uri="{FF2B5EF4-FFF2-40B4-BE49-F238E27FC236}">
              <a16:creationId xmlns:a16="http://schemas.microsoft.com/office/drawing/2014/main" id="{2A88C1B2-C18F-4B2F-A2CD-2A2A4A8E0A62}"/>
            </a:ext>
          </a:extLst>
        </xdr:cNvPr>
        <xdr:cNvGrpSpPr/>
      </xdr:nvGrpSpPr>
      <xdr:grpSpPr>
        <a:xfrm>
          <a:off x="365993" y="307398"/>
          <a:ext cx="695325" cy="612140"/>
          <a:chOff x="0" y="0"/>
          <a:chExt cx="695325" cy="612140"/>
        </a:xfrm>
      </xdr:grpSpPr>
      <xdr:sp macro="" textlink="">
        <xdr:nvSpPr>
          <xdr:cNvPr id="4" name="Shape 12">
            <a:extLst>
              <a:ext uri="{FF2B5EF4-FFF2-40B4-BE49-F238E27FC236}">
                <a16:creationId xmlns:a16="http://schemas.microsoft.com/office/drawing/2014/main" id="{DEBB49F9-15C9-EE93-691D-0D1D4D763D63}"/>
              </a:ext>
            </a:extLst>
          </xdr:cNvPr>
          <xdr:cNvSpPr/>
        </xdr:nvSpPr>
        <xdr:spPr>
          <a:xfrm>
            <a:off x="0" y="286679"/>
            <a:ext cx="155575" cy="250190"/>
          </a:xfrm>
          <a:custGeom>
            <a:avLst/>
            <a:gdLst/>
            <a:ahLst/>
            <a:cxnLst/>
            <a:rect l="0" t="0" r="0" b="0"/>
            <a:pathLst>
              <a:path w="155575" h="250190">
                <a:moveTo>
                  <a:pt x="155422" y="160629"/>
                </a:moveTo>
                <a:lnTo>
                  <a:pt x="123926" y="160629"/>
                </a:lnTo>
                <a:lnTo>
                  <a:pt x="123926" y="249897"/>
                </a:lnTo>
                <a:lnTo>
                  <a:pt x="155422" y="249897"/>
                </a:lnTo>
                <a:lnTo>
                  <a:pt x="155422" y="160629"/>
                </a:lnTo>
                <a:close/>
              </a:path>
              <a:path w="155575" h="250190">
                <a:moveTo>
                  <a:pt x="74917" y="0"/>
                </a:moveTo>
                <a:lnTo>
                  <a:pt x="32592" y="14605"/>
                </a:lnTo>
                <a:lnTo>
                  <a:pt x="8933" y="46553"/>
                </a:lnTo>
                <a:lnTo>
                  <a:pt x="361" y="83762"/>
                </a:lnTo>
                <a:lnTo>
                  <a:pt x="0" y="94475"/>
                </a:lnTo>
                <a:lnTo>
                  <a:pt x="304" y="104509"/>
                </a:lnTo>
                <a:lnTo>
                  <a:pt x="10791" y="147774"/>
                </a:lnTo>
                <a:lnTo>
                  <a:pt x="41846" y="179362"/>
                </a:lnTo>
                <a:lnTo>
                  <a:pt x="73240" y="185978"/>
                </a:lnTo>
                <a:lnTo>
                  <a:pt x="87309" y="184395"/>
                </a:lnTo>
                <a:lnTo>
                  <a:pt x="100445" y="179643"/>
                </a:lnTo>
                <a:lnTo>
                  <a:pt x="112651" y="171721"/>
                </a:lnTo>
                <a:lnTo>
                  <a:pt x="123358" y="161188"/>
                </a:lnTo>
                <a:lnTo>
                  <a:pt x="75857" y="161188"/>
                </a:lnTo>
                <a:lnTo>
                  <a:pt x="66248" y="160128"/>
                </a:lnTo>
                <a:lnTo>
                  <a:pt x="35475" y="123287"/>
                </a:lnTo>
                <a:lnTo>
                  <a:pt x="32613" y="94475"/>
                </a:lnTo>
                <a:lnTo>
                  <a:pt x="33370" y="77989"/>
                </a:lnTo>
                <a:lnTo>
                  <a:pt x="51287" y="34482"/>
                </a:lnTo>
                <a:lnTo>
                  <a:pt x="76974" y="24790"/>
                </a:lnTo>
                <a:lnTo>
                  <a:pt x="155422" y="24790"/>
                </a:lnTo>
                <a:lnTo>
                  <a:pt x="155422" y="17881"/>
                </a:lnTo>
                <a:lnTo>
                  <a:pt x="123926" y="17881"/>
                </a:lnTo>
                <a:lnTo>
                  <a:pt x="113247" y="10056"/>
                </a:lnTo>
                <a:lnTo>
                  <a:pt x="101517" y="4468"/>
                </a:lnTo>
                <a:lnTo>
                  <a:pt x="88740" y="1117"/>
                </a:lnTo>
                <a:lnTo>
                  <a:pt x="74917" y="0"/>
                </a:lnTo>
                <a:close/>
              </a:path>
              <a:path w="155575" h="250190">
                <a:moveTo>
                  <a:pt x="155422" y="24790"/>
                </a:moveTo>
                <a:lnTo>
                  <a:pt x="76974" y="24790"/>
                </a:lnTo>
                <a:lnTo>
                  <a:pt x="89618" y="26140"/>
                </a:lnTo>
                <a:lnTo>
                  <a:pt x="101660" y="30192"/>
                </a:lnTo>
                <a:lnTo>
                  <a:pt x="113097" y="36947"/>
                </a:lnTo>
                <a:lnTo>
                  <a:pt x="123926" y="46405"/>
                </a:lnTo>
                <a:lnTo>
                  <a:pt x="123926" y="130441"/>
                </a:lnTo>
                <a:lnTo>
                  <a:pt x="112813" y="143893"/>
                </a:lnTo>
                <a:lnTo>
                  <a:pt x="101096" y="153501"/>
                </a:lnTo>
                <a:lnTo>
                  <a:pt x="88777" y="159266"/>
                </a:lnTo>
                <a:lnTo>
                  <a:pt x="75857" y="161188"/>
                </a:lnTo>
                <a:lnTo>
                  <a:pt x="123358" y="161188"/>
                </a:lnTo>
                <a:lnTo>
                  <a:pt x="123926" y="160629"/>
                </a:lnTo>
                <a:lnTo>
                  <a:pt x="155422" y="160629"/>
                </a:lnTo>
                <a:lnTo>
                  <a:pt x="155422" y="24790"/>
                </a:lnTo>
                <a:close/>
              </a:path>
              <a:path w="155575" h="250190">
                <a:moveTo>
                  <a:pt x="155422" y="4279"/>
                </a:moveTo>
                <a:lnTo>
                  <a:pt x="123926" y="4279"/>
                </a:lnTo>
                <a:lnTo>
                  <a:pt x="123926" y="17881"/>
                </a:lnTo>
                <a:lnTo>
                  <a:pt x="155422" y="17881"/>
                </a:lnTo>
                <a:lnTo>
                  <a:pt x="155422" y="4279"/>
                </a:lnTo>
                <a:close/>
              </a:path>
            </a:pathLst>
          </a:custGeom>
          <a:solidFill>
            <a:srgbClr val="A51D36"/>
          </a:solidFill>
        </xdr:spPr>
      </xdr:sp>
      <xdr:pic>
        <xdr:nvPicPr>
          <xdr:cNvPr id="5" name="image1.png">
            <a:extLst>
              <a:ext uri="{FF2B5EF4-FFF2-40B4-BE49-F238E27FC236}">
                <a16:creationId xmlns:a16="http://schemas.microsoft.com/office/drawing/2014/main" id="{476ADD07-02D4-8FCB-DF56-EDAE6795A6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456" y="223312"/>
            <a:ext cx="481665" cy="249346"/>
          </a:xfrm>
          <a:prstGeom prst="rect">
            <a:avLst/>
          </a:prstGeom>
        </xdr:spPr>
      </xdr:pic>
      <xdr:sp macro="" textlink="">
        <xdr:nvSpPr>
          <xdr:cNvPr id="6" name="Shape 14">
            <a:extLst>
              <a:ext uri="{FF2B5EF4-FFF2-40B4-BE49-F238E27FC236}">
                <a16:creationId xmlns:a16="http://schemas.microsoft.com/office/drawing/2014/main" id="{CF9130D1-3A73-3297-8BE5-D844307B25F7}"/>
              </a:ext>
            </a:extLst>
          </xdr:cNvPr>
          <xdr:cNvSpPr/>
        </xdr:nvSpPr>
        <xdr:spPr>
          <a:xfrm>
            <a:off x="172562" y="82491"/>
            <a:ext cx="223520" cy="529590"/>
          </a:xfrm>
          <a:custGeom>
            <a:avLst/>
            <a:gdLst/>
            <a:ahLst/>
            <a:cxnLst/>
            <a:rect l="0" t="0" r="0" b="0"/>
            <a:pathLst>
              <a:path w="223520" h="529590">
                <a:moveTo>
                  <a:pt x="223278" y="101028"/>
                </a:moveTo>
                <a:lnTo>
                  <a:pt x="41910" y="101028"/>
                </a:lnTo>
                <a:lnTo>
                  <a:pt x="41910" y="122770"/>
                </a:lnTo>
                <a:lnTo>
                  <a:pt x="223278" y="122770"/>
                </a:lnTo>
                <a:lnTo>
                  <a:pt x="223278" y="101028"/>
                </a:lnTo>
                <a:close/>
              </a:path>
              <a:path w="223520" h="529590">
                <a:moveTo>
                  <a:pt x="223278" y="51244"/>
                </a:moveTo>
                <a:lnTo>
                  <a:pt x="45123" y="51244"/>
                </a:lnTo>
                <a:lnTo>
                  <a:pt x="45123" y="72974"/>
                </a:lnTo>
                <a:lnTo>
                  <a:pt x="223278" y="72974"/>
                </a:lnTo>
                <a:lnTo>
                  <a:pt x="223278" y="51244"/>
                </a:lnTo>
                <a:close/>
              </a:path>
              <a:path w="223520" h="529590">
                <a:moveTo>
                  <a:pt x="223278" y="0"/>
                </a:moveTo>
                <a:lnTo>
                  <a:pt x="0" y="0"/>
                </a:lnTo>
                <a:lnTo>
                  <a:pt x="0" y="21590"/>
                </a:lnTo>
                <a:lnTo>
                  <a:pt x="0" y="529590"/>
                </a:lnTo>
                <a:lnTo>
                  <a:pt x="21742" y="529590"/>
                </a:lnTo>
                <a:lnTo>
                  <a:pt x="21742" y="21590"/>
                </a:lnTo>
                <a:lnTo>
                  <a:pt x="223278" y="21590"/>
                </a:lnTo>
                <a:lnTo>
                  <a:pt x="223278" y="0"/>
                </a:lnTo>
                <a:close/>
              </a:path>
            </a:pathLst>
          </a:custGeom>
          <a:solidFill>
            <a:srgbClr val="0090BA"/>
          </a:solidFill>
        </xdr:spPr>
      </xdr:sp>
      <xdr:sp macro="" textlink="">
        <xdr:nvSpPr>
          <xdr:cNvPr id="7" name="Shape 15">
            <a:extLst>
              <a:ext uri="{FF2B5EF4-FFF2-40B4-BE49-F238E27FC236}">
                <a16:creationId xmlns:a16="http://schemas.microsoft.com/office/drawing/2014/main" id="{1EA6A70E-E47F-D3C7-DB6F-3EC6EA25D45A}"/>
              </a:ext>
            </a:extLst>
          </xdr:cNvPr>
          <xdr:cNvSpPr/>
        </xdr:nvSpPr>
        <xdr:spPr>
          <a:xfrm>
            <a:off x="203004" y="4"/>
            <a:ext cx="295275" cy="205740"/>
          </a:xfrm>
          <a:custGeom>
            <a:avLst/>
            <a:gdLst/>
            <a:ahLst/>
            <a:cxnLst/>
            <a:rect l="0" t="0" r="0" b="0"/>
            <a:pathLst>
              <a:path w="295275" h="205740">
                <a:moveTo>
                  <a:pt x="295186" y="141389"/>
                </a:moveTo>
                <a:lnTo>
                  <a:pt x="156400" y="8013"/>
                </a:lnTo>
                <a:lnTo>
                  <a:pt x="148882" y="0"/>
                </a:lnTo>
                <a:lnTo>
                  <a:pt x="0" y="139712"/>
                </a:lnTo>
                <a:lnTo>
                  <a:pt x="14871" y="155562"/>
                </a:lnTo>
                <a:lnTo>
                  <a:pt x="148297" y="30365"/>
                </a:lnTo>
                <a:lnTo>
                  <a:pt x="213575" y="93116"/>
                </a:lnTo>
                <a:lnTo>
                  <a:pt x="213575" y="205257"/>
                </a:lnTo>
                <a:lnTo>
                  <a:pt x="235331" y="205257"/>
                </a:lnTo>
                <a:lnTo>
                  <a:pt x="235331" y="114020"/>
                </a:lnTo>
                <a:lnTo>
                  <a:pt x="280123" y="157060"/>
                </a:lnTo>
                <a:lnTo>
                  <a:pt x="295186" y="141389"/>
                </a:lnTo>
                <a:close/>
              </a:path>
            </a:pathLst>
          </a:custGeom>
          <a:solidFill>
            <a:srgbClr val="A51D36"/>
          </a:solidFill>
        </xdr:spPr>
      </xdr:sp>
    </xdr:grpSp>
    <xdr:clientData/>
  </xdr:oneCellAnchor>
  <xdr:oneCellAnchor>
    <xdr:from>
      <xdr:col>2</xdr:col>
      <xdr:colOff>184010</xdr:colOff>
      <xdr:row>0</xdr:row>
      <xdr:rowOff>598360</xdr:rowOff>
    </xdr:from>
    <xdr:ext cx="13335" cy="177800"/>
    <xdr:sp macro="" textlink="">
      <xdr:nvSpPr>
        <xdr:cNvPr id="8" name="Shape 16">
          <a:extLst>
            <a:ext uri="{FF2B5EF4-FFF2-40B4-BE49-F238E27FC236}">
              <a16:creationId xmlns:a16="http://schemas.microsoft.com/office/drawing/2014/main" id="{A2785E8B-3E87-4DBE-AB51-52E5D2F35193}"/>
            </a:ext>
          </a:extLst>
        </xdr:cNvPr>
        <xdr:cNvSpPr/>
      </xdr:nvSpPr>
      <xdr:spPr>
        <a:xfrm>
          <a:off x="1174610" y="598360"/>
          <a:ext cx="13335" cy="177800"/>
        </a:xfrm>
        <a:custGeom>
          <a:avLst/>
          <a:gdLst/>
          <a:ahLst/>
          <a:cxnLst/>
          <a:rect l="0" t="0" r="0" b="0"/>
          <a:pathLst>
            <a:path w="13335" h="177800">
              <a:moveTo>
                <a:pt x="12788" y="0"/>
              </a:moveTo>
              <a:lnTo>
                <a:pt x="0" y="0"/>
              </a:lnTo>
              <a:lnTo>
                <a:pt x="0" y="177406"/>
              </a:lnTo>
              <a:lnTo>
                <a:pt x="12788" y="177406"/>
              </a:lnTo>
              <a:lnTo>
                <a:pt x="12788" y="0"/>
              </a:lnTo>
              <a:close/>
            </a:path>
          </a:pathLst>
        </a:custGeom>
        <a:solidFill>
          <a:srgbClr val="5E6062"/>
        </a:solidFill>
      </xdr:spPr>
    </xdr:sp>
    <xdr:clientData/>
  </xdr:oneCellAnchor>
  <xdr:oneCellAnchor>
    <xdr:from>
      <xdr:col>2</xdr:col>
      <xdr:colOff>273980</xdr:colOff>
      <xdr:row>0</xdr:row>
      <xdr:rowOff>597269</xdr:rowOff>
    </xdr:from>
    <xdr:ext cx="1451598" cy="179593"/>
    <xdr:pic>
      <xdr:nvPicPr>
        <xdr:cNvPr id="9" name="image2.png">
          <a:extLst>
            <a:ext uri="{FF2B5EF4-FFF2-40B4-BE49-F238E27FC236}">
              <a16:creationId xmlns:a16="http://schemas.microsoft.com/office/drawing/2014/main" id="{26AFD5E7-8416-479E-BBB8-213CC2F46F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4580" y="597269"/>
          <a:ext cx="1451598" cy="17959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ith.low/Departments%20of%20CHDE%20and%20EPW/OneDrive%20-%20Departments%20of%20CHDE%20and%20EPW/999.%20Data/VFM%20Estimation%20Tool/Home%20Assessment%20Report/RHF-Contractors-Quoting-Tool_GENERATE_Multip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RHFList"/>
      <sheetName val="1. Project ID"/>
      <sheetName val="2. Scope of Works"/>
      <sheetName val="3. Trades"/>
      <sheetName val="4. Summary of Resilience Works"/>
      <sheetName val="5. QBCC Table 1"/>
      <sheetName val="Category Works List"/>
      <sheetName val="Mapping"/>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76F9A0-521A-4755-85AC-2492DC5CA0D2}" name="tblContractorQuote" displayName="tblContractorQuote" ref="D9:T179" totalsRowShown="0" headerRowDxfId="20" headerRowBorderDxfId="19" tableBorderDxfId="18" totalsRowBorderDxfId="17">
  <autoFilter ref="D9:T179" xr:uid="{619744EE-9878-4DF9-BED8-CABEBF04129E}"/>
  <tableColumns count="17">
    <tableColumn id="1" xr3:uid="{0D459C06-6C80-42AC-BF47-A0D0048BE208}" name="Auto created line reference for communication between parties" dataDxfId="16">
      <calculatedColumnFormula>IF(AND(E10="",K10=""),"",MAX($D9:D$10)+1)</calculatedColumnFormula>
    </tableColumn>
    <tableColumn id="2" xr3:uid="{3007E2D8-2644-4CD7-BBF9-C9114181DFB1}" name="Select Type of Works from drop down menu. If no associated works category, select &quot;other project cost&quot;" dataDxfId="15"/>
    <tableColumn id="3" xr3:uid="{42EAC522-38AA-492D-A90A-C9C8C464F2DF}" name="Auto generated code based on selected Type of Work" dataDxfId="14">
      <calculatedColumnFormula>IF(E10="","",_xlfn.XLOOKUP(E10,'Category Works List'!$A$2:$P$2,'Category Works List'!$A$1:$P$1,"NA",0))</calculatedColumnFormula>
    </tableColumn>
    <tableColumn id="4" xr3:uid="{B75E0BF9-A6FA-4952-BED8-D7FE3D733002}" name="Select the most closely related resilience strategy from drop down. If no related resilience strategy select &quot;other project costs - non resilience&quot;" dataDxfId="13"/>
    <tableColumn id="5" xr3:uid="{1A46BE06-187C-4BD7-8EB1-B7AF7BA91E6E}" name="Auto generated code based on selected resilience strategy" dataDxfId="12">
      <calculatedColumnFormula>IF(G10="","",_xlfn.XLOOKUP(G10,'4. Summary of Resilience Works'!$F$10:$F$57,'4. Summary of Resilience Works'!$E$10:$E$57,"NA",0))</calculatedColumnFormula>
    </tableColumn>
    <tableColumn id="6" xr3:uid="{A9BA9AFD-987A-4C61-8938-AD1321031B42}" name="Nominated Trade" dataDxfId="11"/>
    <tableColumn id="7" xr3:uid="{C99F5089-8B9D-41FA-9B70-346D5E9F6312}" name="Auto generated trade code" dataDxfId="10">
      <calculatedColumnFormula>IF(I10="","",_xlfn.XLOOKUP(I10,'3. Trades'!$D$4:$D$52,'3. Trades'!$C$4:$C$52,"#NA",0))</calculatedColumnFormula>
    </tableColumn>
    <tableColumn id="8" xr3:uid="{DDDCCD67-4E45-4AAE-8583-1F2BB9BAD9DC}" name="Declared Scope of Works by Head Contractor in sufficient detail to validate and verify the offered solution to each Resilient Strategy. Please nominate " dataDxfId="9"/>
    <tableColumn id="9" xr3:uid="{D456BBAC-BCE7-4C94-8D71-A956723A2892}" name="Confirm that the proposed materials and works required are compliant with Flood Resilience Guidelines?  (LINK) " dataDxfId="8"/>
    <tableColumn id="10" xr3:uid="{50B3BB7C-D795-49B8-AD04-B3A34F1BB4C7}" name="Nominated Quantity for declared scope of works" dataDxfId="7"/>
    <tableColumn id="11" xr3:uid="{E99D547D-C38A-4298-9508-D89F0F60F7D3}" name="Applicable Unit of Measure for Nominated Qty" dataDxfId="6"/>
    <tableColumn id="12" xr3:uid="{51F316F2-F9E2-44FF-955B-D9A4C9DA3D90}" name="Offered rate for declared scope of works" dataDxfId="5" dataCellStyle="Currency"/>
    <tableColumn id="13" xr3:uid="{59AB7734-CA24-4F2C-AE2E-04CCE5F64572}" name="Declaration that SC Quote has been adopted, nominate 'Y' if true, attach with submission" dataDxfId="4" dataCellStyle="Currency"/>
    <tableColumn id="14" xr3:uid="{0BDE0FA1-73EA-455E-8056-9B7079107645}" name="Auto Calculation (Quantity x Rate)_x000a_Resilience Works Only" dataDxfId="3" dataCellStyle="Currency">
      <calculatedColumnFormula>IF(O10="","",IF(L10="Yes",M10*O10,""))</calculatedColumnFormula>
    </tableColumn>
    <tableColumn id="15" xr3:uid="{1F56376A-CE2F-4E29-98E0-6E30AA914175}" name="Auto Calculation (Quantity x Rate)_x000a_Non-Resilience Works Only" dataDxfId="2" dataCellStyle="Currency">
      <calculatedColumnFormula>IF(O10="","",IF(L10&lt;&gt;"Yes",M10*O10,""))</calculatedColumnFormula>
    </tableColumn>
    <tableColumn id="16" xr3:uid="{A60370EC-238E-4ADD-9679-A8D940C225ED}" name="Auto Calculation (Quantity x Rate)" dataDxfId="1" dataCellStyle="Currency">
      <calculatedColumnFormula>IF(AND(M10="",O10=""),"",M10*O10)</calculatedColumnFormula>
    </tableColumn>
    <tableColumn id="17" xr3:uid="{27703AFF-180B-413F-8B2A-4AD272287694}" name="Additional Head Contractor comments to assist in the interpretation of declared scope of work."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qld.gov.au/__data/assets/pdf_file/0026/335780/rhf-industry-guidance-flood-resilient-home-a3.pdf" TargetMode="External"/><Relationship Id="rId1" Type="http://schemas.openxmlformats.org/officeDocument/2006/relationships/hyperlink" Target="https://www.qld.gov.au/__data/assets/pdf_file/0026/335780/rhf-industry-guidance-flood-resilient-home-a3.pdf"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778A-F653-435D-BEEF-6141EB036CFB}">
  <sheetPr codeName="Sheet1">
    <tabColor rgb="FFFFFF00"/>
    <pageSetUpPr fitToPage="1"/>
  </sheetPr>
  <dimension ref="C3:G47"/>
  <sheetViews>
    <sheetView workbookViewId="0">
      <selection activeCell="I16" sqref="I16"/>
    </sheetView>
  </sheetViews>
  <sheetFormatPr defaultRowHeight="14.4" outlineLevelRow="1" x14ac:dyDescent="0.3"/>
  <cols>
    <col min="3" max="3" width="2.5546875" customWidth="1"/>
    <col min="4" max="4" width="15.33203125" customWidth="1"/>
    <col min="6" max="6" width="53.33203125" customWidth="1"/>
    <col min="7" max="7" width="2.5546875" customWidth="1"/>
  </cols>
  <sheetData>
    <row r="3" spans="3:7" ht="15" thickBot="1" x14ac:dyDescent="0.35"/>
    <row r="4" spans="3:7" x14ac:dyDescent="0.3">
      <c r="C4" s="1"/>
      <c r="D4" s="2" t="s">
        <v>0</v>
      </c>
      <c r="E4" s="3"/>
      <c r="F4" s="3"/>
      <c r="G4" s="4"/>
    </row>
    <row r="5" spans="3:7" x14ac:dyDescent="0.3">
      <c r="C5" s="5"/>
      <c r="G5" s="6"/>
    </row>
    <row r="6" spans="3:7" x14ac:dyDescent="0.3">
      <c r="C6" s="5"/>
      <c r="D6" t="s">
        <v>1</v>
      </c>
      <c r="F6" s="7"/>
      <c r="G6" s="6"/>
    </row>
    <row r="7" spans="3:7" x14ac:dyDescent="0.3">
      <c r="C7" s="5"/>
      <c r="G7" s="6"/>
    </row>
    <row r="8" spans="3:7" x14ac:dyDescent="0.3">
      <c r="C8" s="5"/>
      <c r="D8" t="s">
        <v>2</v>
      </c>
      <c r="F8" s="7"/>
      <c r="G8" s="6"/>
    </row>
    <row r="9" spans="3:7" x14ac:dyDescent="0.3">
      <c r="C9" s="5"/>
      <c r="G9" s="6"/>
    </row>
    <row r="10" spans="3:7" x14ac:dyDescent="0.3">
      <c r="C10" s="5"/>
      <c r="D10" t="s">
        <v>3</v>
      </c>
      <c r="E10" t="s">
        <v>4</v>
      </c>
      <c r="F10" s="7"/>
      <c r="G10" s="6"/>
    </row>
    <row r="11" spans="3:7" x14ac:dyDescent="0.3">
      <c r="C11" s="5"/>
      <c r="E11" t="s">
        <v>5</v>
      </c>
      <c r="F11" s="7"/>
      <c r="G11" s="6"/>
    </row>
    <row r="12" spans="3:7" x14ac:dyDescent="0.3">
      <c r="C12" s="5"/>
      <c r="E12" t="s">
        <v>6</v>
      </c>
      <c r="F12" s="7"/>
      <c r="G12" s="6"/>
    </row>
    <row r="13" spans="3:7" x14ac:dyDescent="0.3">
      <c r="C13" s="5"/>
      <c r="G13" s="6"/>
    </row>
    <row r="14" spans="3:7" x14ac:dyDescent="0.3">
      <c r="C14" s="5"/>
      <c r="D14" t="s">
        <v>7</v>
      </c>
      <c r="F14" s="7"/>
      <c r="G14" s="6"/>
    </row>
    <row r="15" spans="3:7" x14ac:dyDescent="0.3">
      <c r="C15" s="5"/>
      <c r="G15" s="6"/>
    </row>
    <row r="16" spans="3:7" x14ac:dyDescent="0.3">
      <c r="C16" s="5"/>
      <c r="D16" t="s">
        <v>8</v>
      </c>
      <c r="F16" s="7"/>
      <c r="G16" s="6"/>
    </row>
    <row r="17" spans="3:7" ht="15" thickBot="1" x14ac:dyDescent="0.35">
      <c r="C17" s="8"/>
      <c r="D17" s="9"/>
      <c r="E17" s="9"/>
      <c r="F17" s="9"/>
      <c r="G17" s="10"/>
    </row>
    <row r="18" spans="3:7" ht="15" thickBot="1" x14ac:dyDescent="0.35"/>
    <row r="19" spans="3:7" x14ac:dyDescent="0.3">
      <c r="C19" s="1"/>
      <c r="D19" s="2" t="s">
        <v>9</v>
      </c>
      <c r="E19" s="3"/>
      <c r="F19" s="3"/>
      <c r="G19" s="4"/>
    </row>
    <row r="20" spans="3:7" x14ac:dyDescent="0.3">
      <c r="C20" s="5"/>
      <c r="G20" s="6"/>
    </row>
    <row r="21" spans="3:7" x14ac:dyDescent="0.3">
      <c r="C21" s="5"/>
      <c r="D21" t="s">
        <v>10</v>
      </c>
      <c r="F21" s="7"/>
      <c r="G21" s="6"/>
    </row>
    <row r="22" spans="3:7" x14ac:dyDescent="0.3">
      <c r="C22" s="5"/>
      <c r="G22" s="6"/>
    </row>
    <row r="23" spans="3:7" x14ac:dyDescent="0.3">
      <c r="C23" s="5"/>
      <c r="D23" t="s">
        <v>11</v>
      </c>
      <c r="F23" s="7"/>
      <c r="G23" s="6"/>
    </row>
    <row r="24" spans="3:7" x14ac:dyDescent="0.3">
      <c r="C24" s="5"/>
      <c r="G24" s="6"/>
    </row>
    <row r="25" spans="3:7" x14ac:dyDescent="0.3">
      <c r="C25" s="5"/>
      <c r="D25" t="s">
        <v>12</v>
      </c>
      <c r="F25" s="11"/>
      <c r="G25" s="6"/>
    </row>
    <row r="26" spans="3:7" x14ac:dyDescent="0.3">
      <c r="C26" s="5"/>
      <c r="G26" s="6"/>
    </row>
    <row r="27" spans="3:7" x14ac:dyDescent="0.3">
      <c r="C27" s="5"/>
      <c r="D27" t="s">
        <v>13</v>
      </c>
      <c r="F27" s="12"/>
      <c r="G27" s="6"/>
    </row>
    <row r="28" spans="3:7" x14ac:dyDescent="0.3">
      <c r="C28" s="5"/>
      <c r="G28" s="6"/>
    </row>
    <row r="29" spans="3:7" x14ac:dyDescent="0.3">
      <c r="C29" s="5"/>
      <c r="D29" t="s">
        <v>14</v>
      </c>
      <c r="F29" s="13"/>
      <c r="G29" s="6"/>
    </row>
    <row r="30" spans="3:7" x14ac:dyDescent="0.3">
      <c r="C30" s="5"/>
      <c r="G30" s="6"/>
    </row>
    <row r="31" spans="3:7" x14ac:dyDescent="0.3">
      <c r="C31" s="5"/>
      <c r="D31" t="s">
        <v>15</v>
      </c>
      <c r="F31" s="7"/>
      <c r="G31" s="6"/>
    </row>
    <row r="32" spans="3:7" x14ac:dyDescent="0.3">
      <c r="C32" s="5"/>
      <c r="G32" s="6"/>
    </row>
    <row r="33" spans="3:7" x14ac:dyDescent="0.3">
      <c r="C33" s="5"/>
      <c r="D33" t="s">
        <v>16</v>
      </c>
      <c r="F33" s="14"/>
      <c r="G33" s="6"/>
    </row>
    <row r="34" spans="3:7" ht="15" thickBot="1" x14ac:dyDescent="0.35">
      <c r="C34" s="8"/>
      <c r="D34" s="9"/>
      <c r="E34" s="9"/>
      <c r="F34" s="9"/>
      <c r="G34" s="10"/>
    </row>
    <row r="36" spans="3:7" hidden="1" outlineLevel="1" x14ac:dyDescent="0.3">
      <c r="C36" s="1"/>
      <c r="D36" s="2" t="s">
        <v>17</v>
      </c>
      <c r="E36" s="3"/>
      <c r="F36" s="3"/>
      <c r="G36" s="4"/>
    </row>
    <row r="37" spans="3:7" hidden="1" outlineLevel="1" x14ac:dyDescent="0.3">
      <c r="C37" s="5"/>
      <c r="G37" s="6"/>
    </row>
    <row r="38" spans="3:7" hidden="1" outlineLevel="1" x14ac:dyDescent="0.3">
      <c r="C38" s="5"/>
      <c r="D38" t="s">
        <v>18</v>
      </c>
      <c r="F38" s="7"/>
      <c r="G38" s="6"/>
    </row>
    <row r="39" spans="3:7" hidden="1" outlineLevel="1" x14ac:dyDescent="0.3">
      <c r="C39" s="5"/>
      <c r="G39" s="6"/>
    </row>
    <row r="40" spans="3:7" hidden="1" outlineLevel="1" x14ac:dyDescent="0.3">
      <c r="C40" s="5"/>
      <c r="D40" t="s">
        <v>19</v>
      </c>
      <c r="F40" s="7"/>
      <c r="G40" s="6"/>
    </row>
    <row r="41" spans="3:7" hidden="1" outlineLevel="1" x14ac:dyDescent="0.3">
      <c r="C41" s="5"/>
      <c r="G41" s="6"/>
    </row>
    <row r="42" spans="3:7" ht="28.8" hidden="1" outlineLevel="1" x14ac:dyDescent="0.3">
      <c r="C42" s="5"/>
      <c r="D42" s="15" t="s">
        <v>20</v>
      </c>
      <c r="E42" s="16" t="s">
        <v>21</v>
      </c>
      <c r="F42" s="17"/>
      <c r="G42" s="6"/>
    </row>
    <row r="43" spans="3:7" hidden="1" outlineLevel="1" x14ac:dyDescent="0.3">
      <c r="C43" s="5"/>
      <c r="E43" s="16"/>
      <c r="F43" s="18"/>
      <c r="G43" s="6"/>
    </row>
    <row r="44" spans="3:7" ht="28.8" hidden="1" outlineLevel="1" x14ac:dyDescent="0.3">
      <c r="C44" s="5"/>
      <c r="D44" s="15" t="s">
        <v>22</v>
      </c>
      <c r="E44" s="16" t="s">
        <v>21</v>
      </c>
      <c r="F44" s="17"/>
      <c r="G44" s="6"/>
    </row>
    <row r="45" spans="3:7" ht="15" hidden="1" outlineLevel="1" thickBot="1" x14ac:dyDescent="0.35">
      <c r="C45" s="8"/>
      <c r="D45" s="9"/>
      <c r="E45" s="9"/>
      <c r="F45" s="9"/>
      <c r="G45" s="10"/>
    </row>
    <row r="46" spans="3:7" collapsed="1" x14ac:dyDescent="0.3"/>
    <row r="47" spans="3:7" x14ac:dyDescent="0.3">
      <c r="D47" t="s">
        <v>23</v>
      </c>
      <c r="F47" s="19">
        <v>1.1000000000000001</v>
      </c>
    </row>
  </sheetData>
  <printOptions horizontalCentered="1"/>
  <pageMargins left="0.70866141732283472" right="0.70866141732283472" top="0.74803149606299213" bottom="0.74803149606299213" header="0.31496062992125984" footer="0.31496062992125984"/>
  <pageSetup paperSize="1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7DF8-79C1-49F6-B329-9CD01DDDC411}">
  <sheetPr codeName="Sheet2">
    <tabColor rgb="FFFFFF00"/>
    <pageSetUpPr fitToPage="1"/>
  </sheetPr>
  <dimension ref="A1:T226"/>
  <sheetViews>
    <sheetView tabSelected="1" topLeftCell="M190" zoomScale="80" zoomScaleNormal="80" workbookViewId="0">
      <selection activeCell="R213" sqref="R213"/>
    </sheetView>
  </sheetViews>
  <sheetFormatPr defaultColWidth="9.109375" defaultRowHeight="14.4" x14ac:dyDescent="0.3"/>
  <cols>
    <col min="1" max="1" width="9.109375" style="21"/>
    <col min="2" max="2" width="16.109375" style="20" customWidth="1"/>
    <col min="3" max="3" width="9.109375" style="21"/>
    <col min="4" max="4" width="25" style="21" customWidth="1"/>
    <col min="5" max="5" width="38.44140625" style="21" customWidth="1"/>
    <col min="6" max="6" width="16.109375" style="21" customWidth="1"/>
    <col min="7" max="7" width="49" style="21" customWidth="1"/>
    <col min="8" max="8" width="21.33203125" style="21" customWidth="1"/>
    <col min="9" max="9" width="22.33203125" style="21" customWidth="1"/>
    <col min="10" max="10" width="13.109375" style="21" customWidth="1"/>
    <col min="11" max="12" width="46" style="21" customWidth="1"/>
    <col min="13" max="15" width="18.88671875" style="21" customWidth="1"/>
    <col min="16" max="19" width="40" style="21" customWidth="1"/>
    <col min="20" max="20" width="53.88671875" style="21" customWidth="1"/>
    <col min="21" max="16384" width="9.109375" style="21"/>
  </cols>
  <sheetData>
    <row r="1" spans="2:20" x14ac:dyDescent="0.3">
      <c r="R1" s="22" t="s">
        <v>24</v>
      </c>
    </row>
    <row r="2" spans="2:20" ht="23.4" x14ac:dyDescent="0.3">
      <c r="D2" s="23" t="s">
        <v>25</v>
      </c>
      <c r="E2" s="205">
        <f>'1. Project ID'!F8</f>
        <v>0</v>
      </c>
      <c r="F2" s="205"/>
      <c r="H2" s="23" t="s">
        <v>10</v>
      </c>
      <c r="I2" s="24">
        <f>'1. Project ID'!F21</f>
        <v>0</v>
      </c>
      <c r="J2" s="24"/>
      <c r="L2" s="23" t="s">
        <v>26</v>
      </c>
      <c r="M2" s="25">
        <f>'1. Project ID'!F29</f>
        <v>0</v>
      </c>
      <c r="N2" s="25"/>
      <c r="O2" s="25"/>
      <c r="P2" s="25"/>
      <c r="R2" s="26">
        <f>'1. Project ID'!F6</f>
        <v>0</v>
      </c>
    </row>
    <row r="3" spans="2:20" x14ac:dyDescent="0.3">
      <c r="D3" s="23" t="s">
        <v>3</v>
      </c>
      <c r="E3" s="206" t="str">
        <f>IF('1. Project ID'!F10="","",'1. Project ID'!F10)</f>
        <v/>
      </c>
      <c r="F3" s="206"/>
      <c r="H3" s="23" t="s">
        <v>27</v>
      </c>
      <c r="I3" s="21">
        <f>'1. Project ID'!F23</f>
        <v>0</v>
      </c>
      <c r="L3" s="23" t="s">
        <v>28</v>
      </c>
      <c r="M3" s="21">
        <f>'1. Project ID'!F31</f>
        <v>0</v>
      </c>
      <c r="Q3" s="22" t="s">
        <v>29</v>
      </c>
    </row>
    <row r="4" spans="2:20" x14ac:dyDescent="0.3">
      <c r="D4" s="27"/>
      <c r="E4" s="206" t="str">
        <f>IF('1. Project ID'!F11="","",'1. Project ID'!F11)</f>
        <v/>
      </c>
      <c r="F4" s="206"/>
      <c r="H4" s="23"/>
      <c r="Q4" s="28"/>
      <c r="R4" s="21" t="s">
        <v>30</v>
      </c>
    </row>
    <row r="5" spans="2:20" x14ac:dyDescent="0.3">
      <c r="E5" s="206" t="str">
        <f>IF('1. Project ID'!F12="","",'1. Project ID'!F12)</f>
        <v/>
      </c>
      <c r="F5" s="206"/>
      <c r="H5" s="23" t="s">
        <v>31</v>
      </c>
      <c r="I5" s="29">
        <f>'1. Project ID'!F33</f>
        <v>0</v>
      </c>
      <c r="J5" s="29"/>
      <c r="L5" s="30" t="s">
        <v>23</v>
      </c>
      <c r="M5" s="31">
        <f>'1. Project ID'!F47</f>
        <v>1.1000000000000001</v>
      </c>
      <c r="Q5" s="32"/>
      <c r="R5" s="33" t="s">
        <v>32</v>
      </c>
    </row>
    <row r="6" spans="2:20" x14ac:dyDescent="0.3">
      <c r="D6" s="23" t="s">
        <v>33</v>
      </c>
      <c r="E6" s="206" t="str">
        <f>IF('1. Project ID'!F14="","",'1. Project ID'!F14)</f>
        <v/>
      </c>
      <c r="F6" s="206"/>
      <c r="Q6" s="34"/>
      <c r="R6" s="21" t="s">
        <v>34</v>
      </c>
    </row>
    <row r="7" spans="2:20" ht="5.25" customHeight="1" x14ac:dyDescent="0.3"/>
    <row r="8" spans="2:20" ht="44.25" customHeight="1" x14ac:dyDescent="0.3">
      <c r="B8" s="35" t="s">
        <v>35</v>
      </c>
      <c r="D8" s="36" t="s">
        <v>36</v>
      </c>
      <c r="E8" s="36" t="s">
        <v>37</v>
      </c>
      <c r="F8" s="36" t="s">
        <v>38</v>
      </c>
      <c r="G8" s="36" t="s">
        <v>39</v>
      </c>
      <c r="H8" s="36" t="s">
        <v>40</v>
      </c>
      <c r="I8" s="36" t="s">
        <v>41</v>
      </c>
      <c r="J8" s="36" t="s">
        <v>42</v>
      </c>
      <c r="K8" s="36" t="s">
        <v>43</v>
      </c>
      <c r="L8" s="36" t="s">
        <v>44</v>
      </c>
      <c r="M8" s="36" t="s">
        <v>45</v>
      </c>
      <c r="N8" s="36" t="s">
        <v>46</v>
      </c>
      <c r="O8" s="36" t="s">
        <v>47</v>
      </c>
      <c r="P8" s="37" t="s">
        <v>48</v>
      </c>
      <c r="Q8" s="37" t="s">
        <v>49</v>
      </c>
      <c r="R8" s="37" t="s">
        <v>50</v>
      </c>
      <c r="S8" s="37" t="s">
        <v>51</v>
      </c>
      <c r="T8" s="37" t="s">
        <v>52</v>
      </c>
    </row>
    <row r="9" spans="2:20" s="39" customFormat="1" ht="57.6" x14ac:dyDescent="0.3">
      <c r="B9" s="38" t="s">
        <v>53</v>
      </c>
      <c r="D9" s="40" t="s">
        <v>54</v>
      </c>
      <c r="E9" s="41" t="s">
        <v>55</v>
      </c>
      <c r="F9" s="41" t="s">
        <v>56</v>
      </c>
      <c r="G9" s="41" t="s">
        <v>57</v>
      </c>
      <c r="H9" s="41" t="s">
        <v>58</v>
      </c>
      <c r="I9" s="41" t="s">
        <v>59</v>
      </c>
      <c r="J9" s="41" t="s">
        <v>60</v>
      </c>
      <c r="K9" s="41" t="s">
        <v>61</v>
      </c>
      <c r="L9" s="42" t="s">
        <v>62</v>
      </c>
      <c r="M9" s="41" t="s">
        <v>63</v>
      </c>
      <c r="N9" s="41" t="s">
        <v>64</v>
      </c>
      <c r="O9" s="41" t="s">
        <v>65</v>
      </c>
      <c r="P9" s="41" t="s">
        <v>66</v>
      </c>
      <c r="Q9" s="41" t="s">
        <v>67</v>
      </c>
      <c r="R9" s="41" t="s">
        <v>68</v>
      </c>
      <c r="S9" s="41" t="s">
        <v>69</v>
      </c>
      <c r="T9" s="43" t="s">
        <v>70</v>
      </c>
    </row>
    <row r="10" spans="2:20" x14ac:dyDescent="0.3">
      <c r="B10" s="44">
        <f>IF(D10="",0,1)</f>
        <v>0</v>
      </c>
      <c r="D10" s="45" t="str">
        <f>IF(AND(E10="",K10=""),"",1)</f>
        <v/>
      </c>
      <c r="E10" s="28"/>
      <c r="F10" s="46" t="str">
        <f>IF(E10="","",_xlfn.XLOOKUP(E10,'Category Works List'!$A$2:$P$2,'Category Works List'!$A$1:$P$1,"NA",0))</f>
        <v/>
      </c>
      <c r="G10" s="47"/>
      <c r="H10" s="48" t="str">
        <f>IF(G10="","",_xlfn.XLOOKUP(G10,'4. Summary of Resilience Works'!$F$10:$F$57,'4. Summary of Resilience Works'!$E$10:$E$57,"NA",0))</f>
        <v/>
      </c>
      <c r="I10" s="28"/>
      <c r="J10" s="48" t="str">
        <f>IF(I10="","",_xlfn.XLOOKUP(I10,'3. Trades'!$D$4:$D$52,'3. Trades'!$C$4:$C$52,"#NA",0))</f>
        <v/>
      </c>
      <c r="K10" s="49"/>
      <c r="L10" s="50"/>
      <c r="M10" s="50"/>
      <c r="N10" s="50"/>
      <c r="O10" s="51"/>
      <c r="P10" s="34"/>
      <c r="Q10" s="52" t="str">
        <f>IF(O10="","",IF(L10="Yes",M10*O10,""))</f>
        <v/>
      </c>
      <c r="R10" s="52" t="str">
        <f>IF(O10="","",IF(L10&lt;&gt;"Yes",M10*O10,""))</f>
        <v/>
      </c>
      <c r="S10" s="53" t="str">
        <f>IF(AND(M10="",O10=""),"",M10*O10)</f>
        <v/>
      </c>
      <c r="T10" s="54"/>
    </row>
    <row r="11" spans="2:20" x14ac:dyDescent="0.3">
      <c r="B11" s="44">
        <f>IF(D11="",0,1)</f>
        <v>0</v>
      </c>
      <c r="D11" s="45" t="str">
        <f>IF(AND(E11="",K11=""),"",MAX($D$10:D10)+1)</f>
        <v/>
      </c>
      <c r="E11" s="196"/>
      <c r="F11" s="197" t="str">
        <f>IF(E11="","",_xlfn.XLOOKUP(E11,'Category Works List'!$A$2:$P$2,'Category Works List'!$A$1:$P$1,"NA",0))</f>
        <v/>
      </c>
      <c r="G11" s="47"/>
      <c r="H11" s="48" t="str">
        <f>IF(G11="","",_xlfn.XLOOKUP(G11,'4. Summary of Resilience Works'!$F$10:$F$57,'4. Summary of Resilience Works'!$E$10:$E$57,"NA",0))</f>
        <v/>
      </c>
      <c r="I11" s="28"/>
      <c r="J11" s="48" t="str">
        <f>IF(I11="","",_xlfn.XLOOKUP(I11,'3. Trades'!$D$4:$D$52,'3. Trades'!$C$4:$C$52,"#NA",0))</f>
        <v/>
      </c>
      <c r="K11" s="49"/>
      <c r="L11" s="50"/>
      <c r="M11" s="50"/>
      <c r="N11" s="50"/>
      <c r="O11" s="51"/>
      <c r="P11" s="34"/>
      <c r="Q11" s="52" t="str">
        <f>IF(O11="","",IF(L11="Yes",M11*O11,""))</f>
        <v/>
      </c>
      <c r="R11" s="52" t="str">
        <f>IF(O11="","",IF(L11&lt;&gt;"Yes",M11*O11,""))</f>
        <v/>
      </c>
      <c r="S11" s="53" t="str">
        <f>IF(AND(M11="",O11=""),"",M11*O11)</f>
        <v/>
      </c>
      <c r="T11" s="54"/>
    </row>
    <row r="12" spans="2:20" x14ac:dyDescent="0.3">
      <c r="B12" s="44">
        <f>IF(D12="",0,1)</f>
        <v>0</v>
      </c>
      <c r="D12" s="45" t="str">
        <f>IF(AND(E12="",K12=""),"",MAX($D$10:D11)+1)</f>
        <v/>
      </c>
      <c r="E12" s="196"/>
      <c r="F12" s="197" t="str">
        <f>IF(E12="","",_xlfn.XLOOKUP(E12,'Category Works List'!$A$2:$P$2,'Category Works List'!$A$1:$P$1,"NA",0))</f>
        <v/>
      </c>
      <c r="G12" s="47"/>
      <c r="H12" s="48" t="str">
        <f>IF(G12="","",_xlfn.XLOOKUP(G12,'4. Summary of Resilience Works'!$F$10:$F$57,'4. Summary of Resilience Works'!$E$10:$E$57,"NA",0))</f>
        <v/>
      </c>
      <c r="I12" s="28"/>
      <c r="J12" s="48" t="str">
        <f>IF(I12="","",_xlfn.XLOOKUP(I12,'3. Trades'!$D$4:$D$52,'3. Trades'!$C$4:$C$52,"#NA",0))</f>
        <v/>
      </c>
      <c r="K12" s="55"/>
      <c r="L12" s="50"/>
      <c r="M12" s="50"/>
      <c r="N12" s="50"/>
      <c r="O12" s="51"/>
      <c r="P12" s="34"/>
      <c r="Q12" s="52" t="str">
        <f>IF(O12="","",IF(L12="Yes",M12*O12,""))</f>
        <v/>
      </c>
      <c r="R12" s="52" t="str">
        <f>IF(O12="","",IF(L12&lt;&gt;"Yes",M12*O12,""))</f>
        <v/>
      </c>
      <c r="S12" s="53" t="str">
        <f>IF(AND(M12="",O12=""),"",M12*O12)</f>
        <v/>
      </c>
      <c r="T12" s="54"/>
    </row>
    <row r="13" spans="2:20" x14ac:dyDescent="0.3">
      <c r="B13" s="44">
        <f>IF(D13="",0,1)</f>
        <v>0</v>
      </c>
      <c r="D13" s="45" t="str">
        <f>IF(AND(E13="",K13=""),"",MAX($D$10:D12)+1)</f>
        <v/>
      </c>
      <c r="E13" s="28"/>
      <c r="F13" s="46" t="str">
        <f>IF(E13="","",_xlfn.XLOOKUP(E13,'Category Works List'!$A$2:$P$2,'Category Works List'!$A$1:$P$1,"NA",0))</f>
        <v/>
      </c>
      <c r="G13" s="47"/>
      <c r="H13" s="48" t="str">
        <f>IF(G13="","",_xlfn.XLOOKUP(G13,'4. Summary of Resilience Works'!$F$10:$F$57,'4. Summary of Resilience Works'!$E$10:$E$57,"NA",0))</f>
        <v/>
      </c>
      <c r="I13" s="28"/>
      <c r="J13" s="48" t="str">
        <f>IF(I13="","",_xlfn.XLOOKUP(I13,'3. Trades'!$D$4:$D$52,'3. Trades'!$C$4:$C$52,"#NA",0))</f>
        <v/>
      </c>
      <c r="K13" s="49"/>
      <c r="L13" s="50"/>
      <c r="M13" s="50"/>
      <c r="N13" s="50"/>
      <c r="O13" s="51"/>
      <c r="P13" s="34"/>
      <c r="Q13" s="52" t="str">
        <f>IF(O13="","",IF(L13="Yes",M13*O13,""))</f>
        <v/>
      </c>
      <c r="R13" s="52" t="str">
        <f>IF(O13="","",IF(L13&lt;&gt;"Yes",M13*O13,""))</f>
        <v/>
      </c>
      <c r="S13" s="53" t="str">
        <f>IF(AND(M13="",O13=""),"",M13*O13)</f>
        <v/>
      </c>
      <c r="T13" s="54"/>
    </row>
    <row r="14" spans="2:20" x14ac:dyDescent="0.3">
      <c r="B14" s="44">
        <f t="shared" ref="B14:B77" si="0">IF(D14="",0,1)</f>
        <v>0</v>
      </c>
      <c r="D14" s="45" t="str">
        <f>IF(AND(E14="",K14=""),"",MAX($D$10:D13)+1)</f>
        <v/>
      </c>
      <c r="E14" s="28"/>
      <c r="F14" s="46" t="str">
        <f>IF(E14="","",_xlfn.XLOOKUP(E14,'Category Works List'!$A$2:$P$2,'Category Works List'!$A$1:$P$1,"NA",0))</f>
        <v/>
      </c>
      <c r="G14" s="47"/>
      <c r="H14" s="48" t="str">
        <f>IF(G14="","",_xlfn.XLOOKUP(G14,'4. Summary of Resilience Works'!$F$10:$F$57,'4. Summary of Resilience Works'!$E$10:$E$57,"NA",0))</f>
        <v/>
      </c>
      <c r="I14" s="28"/>
      <c r="J14" s="48" t="str">
        <f>IF(I14="","",_xlfn.XLOOKUP(I14,'3. Trades'!$D$4:$D$52,'3. Trades'!$C$4:$C$52,"#NA",0))</f>
        <v/>
      </c>
      <c r="K14" s="49"/>
      <c r="L14" s="50"/>
      <c r="M14" s="50"/>
      <c r="N14" s="50"/>
      <c r="O14" s="51"/>
      <c r="P14" s="34"/>
      <c r="Q14" s="52" t="str">
        <f t="shared" ref="Q14:Q77" si="1">IF(O14="","",IF(L14="Yes",M14*O14,""))</f>
        <v/>
      </c>
      <c r="R14" s="52"/>
      <c r="S14" s="53" t="str">
        <f t="shared" ref="S14:S77" si="2">IF(AND(M14="",O14=""),"",M14*O14)</f>
        <v/>
      </c>
      <c r="T14" s="54"/>
    </row>
    <row r="15" spans="2:20" x14ac:dyDescent="0.3">
      <c r="B15" s="44">
        <f t="shared" si="0"/>
        <v>0</v>
      </c>
      <c r="D15" s="45" t="str">
        <f>IF(AND(E15="",K15=""),"",MAX($D$10:D14)+1)</f>
        <v/>
      </c>
      <c r="E15" s="28"/>
      <c r="F15" s="46" t="str">
        <f>IF(E15="","",_xlfn.XLOOKUP(E15,'Category Works List'!$A$2:$P$2,'Category Works List'!$A$1:$P$1,"NA",0))</f>
        <v/>
      </c>
      <c r="G15" s="47"/>
      <c r="H15" s="48" t="str">
        <f>IF(G15="","",_xlfn.XLOOKUP(G15,'4. Summary of Resilience Works'!$F$10:$F$57,'4. Summary of Resilience Works'!$E$10:$E$57,"NA",0))</f>
        <v/>
      </c>
      <c r="I15" s="28"/>
      <c r="J15" s="48" t="str">
        <f>IF(I15="","",_xlfn.XLOOKUP(I15,'3. Trades'!$D$4:$D$52,'3. Trades'!$C$4:$C$52,"#NA",0))</f>
        <v/>
      </c>
      <c r="K15" s="49"/>
      <c r="L15" s="50"/>
      <c r="M15" s="50"/>
      <c r="N15" s="50"/>
      <c r="O15" s="51"/>
      <c r="P15" s="34"/>
      <c r="Q15" s="52" t="str">
        <f t="shared" si="1"/>
        <v/>
      </c>
      <c r="R15" s="52" t="str">
        <f t="shared" ref="R15:R78" si="3">IF(O15="","",IF(L15&lt;&gt;"Yes",M15*O15,""))</f>
        <v/>
      </c>
      <c r="S15" s="53" t="str">
        <f t="shared" si="2"/>
        <v/>
      </c>
      <c r="T15" s="54"/>
    </row>
    <row r="16" spans="2:20" x14ac:dyDescent="0.3">
      <c r="B16" s="44">
        <f t="shared" si="0"/>
        <v>0</v>
      </c>
      <c r="D16" s="45" t="str">
        <f>IF(AND(E16="",K16=""),"",MAX($D$10:D15)+1)</f>
        <v/>
      </c>
      <c r="E16" s="28"/>
      <c r="F16" s="46" t="str">
        <f>IF(E16="","",_xlfn.XLOOKUP(E16,'Category Works List'!$A$2:$P$2,'Category Works List'!$A$1:$P$1,"NA",0))</f>
        <v/>
      </c>
      <c r="G16" s="47"/>
      <c r="H16" s="48" t="str">
        <f>IF(G16="","",_xlfn.XLOOKUP(G16,'4. Summary of Resilience Works'!$F$10:$F$57,'4. Summary of Resilience Works'!$E$10:$E$57,"NA",0))</f>
        <v/>
      </c>
      <c r="I16" s="28"/>
      <c r="J16" s="48" t="str">
        <f>IF(I16="","",_xlfn.XLOOKUP(I16,'3. Trades'!$D$4:$D$52,'3. Trades'!$C$4:$C$52,"#NA",0))</f>
        <v/>
      </c>
      <c r="K16" s="49"/>
      <c r="L16" s="50"/>
      <c r="M16" s="50"/>
      <c r="N16" s="50"/>
      <c r="O16" s="51"/>
      <c r="P16" s="34"/>
      <c r="Q16" s="52" t="str">
        <f t="shared" si="1"/>
        <v/>
      </c>
      <c r="R16" s="52" t="str">
        <f t="shared" si="3"/>
        <v/>
      </c>
      <c r="S16" s="53" t="str">
        <f t="shared" si="2"/>
        <v/>
      </c>
      <c r="T16" s="54"/>
    </row>
    <row r="17" spans="2:20" x14ac:dyDescent="0.3">
      <c r="B17" s="44">
        <f t="shared" si="0"/>
        <v>0</v>
      </c>
      <c r="D17" s="45" t="str">
        <f>IF(AND(E17="",K17=""),"",MAX($D$10:D16)+1)</f>
        <v/>
      </c>
      <c r="E17" s="28"/>
      <c r="F17" s="46" t="str">
        <f>IF(E17="","",_xlfn.XLOOKUP(E17,'Category Works List'!$A$2:$P$2,'Category Works List'!$A$1:$P$1,"NA",0))</f>
        <v/>
      </c>
      <c r="G17" s="47"/>
      <c r="H17" s="48" t="str">
        <f>IF(G17="","",_xlfn.XLOOKUP(G17,'4. Summary of Resilience Works'!$F$10:$F$57,'4. Summary of Resilience Works'!$E$10:$E$57,"NA",0))</f>
        <v/>
      </c>
      <c r="I17" s="28"/>
      <c r="J17" s="48" t="str">
        <f>IF(I17="","",_xlfn.XLOOKUP(I17,'3. Trades'!$D$4:$D$52,'3. Trades'!$C$4:$C$52,"#NA",0))</f>
        <v/>
      </c>
      <c r="K17" s="49"/>
      <c r="L17" s="50"/>
      <c r="M17" s="50"/>
      <c r="N17" s="50"/>
      <c r="O17" s="51"/>
      <c r="P17" s="34"/>
      <c r="Q17" s="52" t="str">
        <f t="shared" si="1"/>
        <v/>
      </c>
      <c r="R17" s="52" t="str">
        <f t="shared" si="3"/>
        <v/>
      </c>
      <c r="S17" s="53" t="str">
        <f t="shared" si="2"/>
        <v/>
      </c>
      <c r="T17" s="54"/>
    </row>
    <row r="18" spans="2:20" x14ac:dyDescent="0.3">
      <c r="B18" s="44">
        <f t="shared" si="0"/>
        <v>0</v>
      </c>
      <c r="D18" s="45" t="str">
        <f>IF(AND(E18="",K18=""),"",MAX($D$10:D17)+1)</f>
        <v/>
      </c>
      <c r="E18" s="28"/>
      <c r="F18" s="46" t="str">
        <f>IF(E18="","",_xlfn.XLOOKUP(E18,'Category Works List'!$A$2:$P$2,'Category Works List'!$A$1:$P$1,"NA",0))</f>
        <v/>
      </c>
      <c r="G18" s="47"/>
      <c r="H18" s="48" t="str">
        <f>IF(G18="","",_xlfn.XLOOKUP(G18,'4. Summary of Resilience Works'!$F$10:$F$57,'4. Summary of Resilience Works'!$E$10:$E$57,"NA",0))</f>
        <v/>
      </c>
      <c r="I18" s="28"/>
      <c r="J18" s="48" t="str">
        <f>IF(I18="","",_xlfn.XLOOKUP(I18,'3. Trades'!$D$4:$D$52,'3. Trades'!$C$4:$C$52,"#NA",0))</f>
        <v/>
      </c>
      <c r="K18" s="49"/>
      <c r="L18" s="50"/>
      <c r="M18" s="50"/>
      <c r="N18" s="50"/>
      <c r="O18" s="51"/>
      <c r="P18" s="34"/>
      <c r="Q18" s="52" t="str">
        <f t="shared" si="1"/>
        <v/>
      </c>
      <c r="R18" s="52" t="str">
        <f t="shared" si="3"/>
        <v/>
      </c>
      <c r="S18" s="53" t="str">
        <f t="shared" si="2"/>
        <v/>
      </c>
      <c r="T18" s="54"/>
    </row>
    <row r="19" spans="2:20" x14ac:dyDescent="0.3">
      <c r="B19" s="44">
        <f t="shared" si="0"/>
        <v>0</v>
      </c>
      <c r="D19" s="45" t="str">
        <f>IF(AND(E19="",K19=""),"",MAX($D$10:D18)+1)</f>
        <v/>
      </c>
      <c r="E19" s="28"/>
      <c r="F19" s="46" t="str">
        <f>IF(E19="","",_xlfn.XLOOKUP(E19,'Category Works List'!$A$2:$P$2,'Category Works List'!$A$1:$P$1,"NA",0))</f>
        <v/>
      </c>
      <c r="G19" s="47"/>
      <c r="H19" s="48" t="str">
        <f>IF(G19="","",_xlfn.XLOOKUP(G19,'4. Summary of Resilience Works'!$F$10:$F$57,'4. Summary of Resilience Works'!$E$10:$E$57,"NA",0))</f>
        <v/>
      </c>
      <c r="I19" s="28"/>
      <c r="J19" s="48" t="str">
        <f>IF(I19="","",_xlfn.XLOOKUP(I19,'3. Trades'!$D$4:$D$52,'3. Trades'!$C$4:$C$52,"#NA",0))</f>
        <v/>
      </c>
      <c r="K19" s="49"/>
      <c r="L19" s="50"/>
      <c r="M19" s="50"/>
      <c r="N19" s="50"/>
      <c r="O19" s="51"/>
      <c r="P19" s="34"/>
      <c r="Q19" s="52" t="str">
        <f t="shared" si="1"/>
        <v/>
      </c>
      <c r="R19" s="52" t="str">
        <f t="shared" si="3"/>
        <v/>
      </c>
      <c r="S19" s="53" t="str">
        <f t="shared" si="2"/>
        <v/>
      </c>
      <c r="T19" s="54"/>
    </row>
    <row r="20" spans="2:20" x14ac:dyDescent="0.3">
      <c r="B20" s="44">
        <f t="shared" si="0"/>
        <v>0</v>
      </c>
      <c r="D20" s="45" t="str">
        <f>IF(AND(E20="",K20=""),"",MAX($D$10:D19)+1)</f>
        <v/>
      </c>
      <c r="E20" s="28"/>
      <c r="F20" s="46" t="str">
        <f>IF(E20="","",_xlfn.XLOOKUP(E20,'Category Works List'!$A$2:$P$2,'Category Works List'!$A$1:$P$1,"NA",0))</f>
        <v/>
      </c>
      <c r="G20" s="47"/>
      <c r="H20" s="48" t="str">
        <f>IF(G20="","",_xlfn.XLOOKUP(G20,'4. Summary of Resilience Works'!$F$10:$F$57,'4. Summary of Resilience Works'!$E$10:$E$57,"NA",0))</f>
        <v/>
      </c>
      <c r="I20" s="28"/>
      <c r="J20" s="48" t="str">
        <f>IF(I20="","",_xlfn.XLOOKUP(I20,'3. Trades'!$D$4:$D$52,'3. Trades'!$C$4:$C$52,"#NA",0))</f>
        <v/>
      </c>
      <c r="K20" s="49"/>
      <c r="L20" s="50"/>
      <c r="M20" s="50"/>
      <c r="N20" s="50"/>
      <c r="O20" s="51"/>
      <c r="P20" s="34"/>
      <c r="Q20" s="52" t="str">
        <f t="shared" si="1"/>
        <v/>
      </c>
      <c r="R20" s="52" t="str">
        <f t="shared" si="3"/>
        <v/>
      </c>
      <c r="S20" s="53" t="str">
        <f t="shared" si="2"/>
        <v/>
      </c>
      <c r="T20" s="54"/>
    </row>
    <row r="21" spans="2:20" x14ac:dyDescent="0.3">
      <c r="B21" s="44">
        <f t="shared" si="0"/>
        <v>0</v>
      </c>
      <c r="D21" s="45" t="str">
        <f>IF(AND(E21="",K21=""),"",MAX($D$10:D20)+1)</f>
        <v/>
      </c>
      <c r="E21" s="28"/>
      <c r="F21" s="46" t="str">
        <f>IF(E21="","",_xlfn.XLOOKUP(E21,'Category Works List'!$A$2:$P$2,'Category Works List'!$A$1:$P$1,"NA",0))</f>
        <v/>
      </c>
      <c r="G21" s="47"/>
      <c r="H21" s="48" t="str">
        <f>IF(G21="","",_xlfn.XLOOKUP(G21,'4. Summary of Resilience Works'!$F$10:$F$57,'4. Summary of Resilience Works'!$E$10:$E$57,"NA",0))</f>
        <v/>
      </c>
      <c r="I21" s="28"/>
      <c r="J21" s="48" t="str">
        <f>IF(I21="","",_xlfn.XLOOKUP(I21,'3. Trades'!$D$4:$D$52,'3. Trades'!$C$4:$C$52,"#NA",0))</f>
        <v/>
      </c>
      <c r="K21" s="49"/>
      <c r="L21" s="50"/>
      <c r="M21" s="50"/>
      <c r="N21" s="50"/>
      <c r="O21" s="51"/>
      <c r="P21" s="34"/>
      <c r="Q21" s="52" t="str">
        <f t="shared" si="1"/>
        <v/>
      </c>
      <c r="R21" s="52" t="str">
        <f t="shared" si="3"/>
        <v/>
      </c>
      <c r="S21" s="53" t="str">
        <f t="shared" si="2"/>
        <v/>
      </c>
      <c r="T21" s="54"/>
    </row>
    <row r="22" spans="2:20" x14ac:dyDescent="0.3">
      <c r="B22" s="44">
        <f t="shared" si="0"/>
        <v>0</v>
      </c>
      <c r="D22" s="45" t="str">
        <f>IF(AND(E22="",K22=""),"",MAX($D$10:D21)+1)</f>
        <v/>
      </c>
      <c r="E22" s="28"/>
      <c r="F22" s="46" t="str">
        <f>IF(E22="","",_xlfn.XLOOKUP(E22,'Category Works List'!$A$2:$P$2,'Category Works List'!$A$1:$P$1,"NA",0))</f>
        <v/>
      </c>
      <c r="G22" s="47"/>
      <c r="H22" s="48" t="str">
        <f>IF(G22="","",_xlfn.XLOOKUP(G22,'4. Summary of Resilience Works'!$F$10:$F$57,'4. Summary of Resilience Works'!$E$10:$E$57,"NA",0))</f>
        <v/>
      </c>
      <c r="I22" s="28"/>
      <c r="J22" s="48" t="str">
        <f>IF(I22="","",_xlfn.XLOOKUP(I22,'3. Trades'!$D$4:$D$52,'3. Trades'!$C$4:$C$52,"#NA",0))</f>
        <v/>
      </c>
      <c r="K22" s="49"/>
      <c r="L22" s="50"/>
      <c r="M22" s="50"/>
      <c r="N22" s="50"/>
      <c r="O22" s="51"/>
      <c r="P22" s="34"/>
      <c r="Q22" s="52" t="str">
        <f t="shared" si="1"/>
        <v/>
      </c>
      <c r="R22" s="52" t="str">
        <f t="shared" si="3"/>
        <v/>
      </c>
      <c r="S22" s="53" t="str">
        <f t="shared" si="2"/>
        <v/>
      </c>
      <c r="T22" s="54"/>
    </row>
    <row r="23" spans="2:20" x14ac:dyDescent="0.3">
      <c r="B23" s="44">
        <f t="shared" si="0"/>
        <v>0</v>
      </c>
      <c r="D23" s="45" t="str">
        <f>IF(AND(E23="",K23=""),"",MAX($D$10:D22)+1)</f>
        <v/>
      </c>
      <c r="E23" s="28"/>
      <c r="F23" s="46" t="str">
        <f>IF(E23="","",_xlfn.XLOOKUP(E23,'Category Works List'!$A$2:$P$2,'Category Works List'!$A$1:$P$1,"NA",0))</f>
        <v/>
      </c>
      <c r="G23" s="47"/>
      <c r="H23" s="48" t="str">
        <f>IF(G23="","",_xlfn.XLOOKUP(G23,'4. Summary of Resilience Works'!$F$10:$F$57,'4. Summary of Resilience Works'!$E$10:$E$57,"NA",0))</f>
        <v/>
      </c>
      <c r="I23" s="28"/>
      <c r="J23" s="48" t="str">
        <f>IF(I23="","",_xlfn.XLOOKUP(I23,'3. Trades'!$D$4:$D$52,'3. Trades'!$C$4:$C$52,"#NA",0))</f>
        <v/>
      </c>
      <c r="K23" s="49"/>
      <c r="L23" s="50"/>
      <c r="M23" s="50"/>
      <c r="N23" s="50"/>
      <c r="O23" s="51"/>
      <c r="P23" s="34"/>
      <c r="Q23" s="52" t="str">
        <f t="shared" si="1"/>
        <v/>
      </c>
      <c r="R23" s="52" t="str">
        <f t="shared" si="3"/>
        <v/>
      </c>
      <c r="S23" s="53" t="str">
        <f t="shared" si="2"/>
        <v/>
      </c>
      <c r="T23" s="54"/>
    </row>
    <row r="24" spans="2:20" x14ac:dyDescent="0.3">
      <c r="B24" s="44">
        <f t="shared" si="0"/>
        <v>0</v>
      </c>
      <c r="D24" s="45" t="str">
        <f>IF(AND(E24="",K24=""),"",MAX($D$10:D23)+1)</f>
        <v/>
      </c>
      <c r="E24" s="28"/>
      <c r="F24" s="46" t="str">
        <f>IF(E24="","",_xlfn.XLOOKUP(E24,'Category Works List'!$A$2:$P$2,'Category Works List'!$A$1:$P$1,"NA",0))</f>
        <v/>
      </c>
      <c r="G24" s="47"/>
      <c r="H24" s="48" t="str">
        <f>IF(G24="","",_xlfn.XLOOKUP(G24,'4. Summary of Resilience Works'!$F$10:$F$57,'4. Summary of Resilience Works'!$E$10:$E$57,"NA",0))</f>
        <v/>
      </c>
      <c r="I24" s="28"/>
      <c r="J24" s="48" t="str">
        <f>IF(I24="","",_xlfn.XLOOKUP(I24,'3. Trades'!$D$4:$D$52,'3. Trades'!$C$4:$C$52,"#NA",0))</f>
        <v/>
      </c>
      <c r="K24" s="49"/>
      <c r="L24" s="50"/>
      <c r="M24" s="50"/>
      <c r="N24" s="50"/>
      <c r="O24" s="51"/>
      <c r="P24" s="34"/>
      <c r="Q24" s="52" t="str">
        <f t="shared" si="1"/>
        <v/>
      </c>
      <c r="R24" s="52" t="str">
        <f t="shared" si="3"/>
        <v/>
      </c>
      <c r="S24" s="53" t="str">
        <f t="shared" si="2"/>
        <v/>
      </c>
      <c r="T24" s="54"/>
    </row>
    <row r="25" spans="2:20" x14ac:dyDescent="0.3">
      <c r="B25" s="44">
        <f t="shared" si="0"/>
        <v>0</v>
      </c>
      <c r="D25" s="45" t="str">
        <f>IF(AND(E25="",K25=""),"",MAX($D$10:D24)+1)</f>
        <v/>
      </c>
      <c r="E25" s="28"/>
      <c r="F25" s="46" t="str">
        <f>IF(E25="","",_xlfn.XLOOKUP(E25,'Category Works List'!$A$2:$P$2,'Category Works List'!$A$1:$P$1,"NA",0))</f>
        <v/>
      </c>
      <c r="G25" s="47"/>
      <c r="H25" s="48" t="str">
        <f>IF(G25="","",_xlfn.XLOOKUP(G25,'4. Summary of Resilience Works'!$F$10:$F$57,'4. Summary of Resilience Works'!$E$10:$E$57,"NA",0))</f>
        <v/>
      </c>
      <c r="I25" s="28"/>
      <c r="J25" s="48" t="str">
        <f>IF(I25="","",_xlfn.XLOOKUP(I25,'3. Trades'!$D$4:$D$52,'3. Trades'!$C$4:$C$52,"#NA",0))</f>
        <v/>
      </c>
      <c r="K25" s="49"/>
      <c r="L25" s="50"/>
      <c r="M25" s="50"/>
      <c r="N25" s="50"/>
      <c r="O25" s="51"/>
      <c r="P25" s="34"/>
      <c r="Q25" s="52" t="str">
        <f t="shared" si="1"/>
        <v/>
      </c>
      <c r="R25" s="52" t="str">
        <f t="shared" si="3"/>
        <v/>
      </c>
      <c r="S25" s="53" t="str">
        <f t="shared" si="2"/>
        <v/>
      </c>
      <c r="T25" s="54"/>
    </row>
    <row r="26" spans="2:20" x14ac:dyDescent="0.3">
      <c r="B26" s="44">
        <f t="shared" si="0"/>
        <v>0</v>
      </c>
      <c r="D26" s="45" t="str">
        <f>IF(AND(E26="",K26=""),"",MAX($D$10:D25)+1)</f>
        <v/>
      </c>
      <c r="E26" s="28"/>
      <c r="F26" s="46" t="str">
        <f>IF(E26="","",_xlfn.XLOOKUP(E26,'Category Works List'!$A$2:$P$2,'Category Works List'!$A$1:$P$1,"NA",0))</f>
        <v/>
      </c>
      <c r="G26" s="47"/>
      <c r="H26" s="48" t="str">
        <f>IF(G26="","",_xlfn.XLOOKUP(G26,'4. Summary of Resilience Works'!$F$10:$F$57,'4. Summary of Resilience Works'!$E$10:$E$57,"NA",0))</f>
        <v/>
      </c>
      <c r="I26" s="28"/>
      <c r="J26" s="48" t="str">
        <f>IF(I26="","",_xlfn.XLOOKUP(I26,'3. Trades'!$D$4:$D$52,'3. Trades'!$C$4:$C$52,"#NA",0))</f>
        <v/>
      </c>
      <c r="K26" s="49"/>
      <c r="L26" s="50"/>
      <c r="M26" s="50"/>
      <c r="N26" s="50"/>
      <c r="O26" s="51"/>
      <c r="P26" s="34"/>
      <c r="Q26" s="52" t="str">
        <f t="shared" si="1"/>
        <v/>
      </c>
      <c r="R26" s="52" t="str">
        <f t="shared" si="3"/>
        <v/>
      </c>
      <c r="S26" s="53" t="str">
        <f t="shared" si="2"/>
        <v/>
      </c>
      <c r="T26" s="54"/>
    </row>
    <row r="27" spans="2:20" x14ac:dyDescent="0.3">
      <c r="B27" s="44">
        <f t="shared" si="0"/>
        <v>0</v>
      </c>
      <c r="D27" s="45" t="str">
        <f>IF(AND(E27="",K27=""),"",MAX($D$10:D26)+1)</f>
        <v/>
      </c>
      <c r="E27" s="28"/>
      <c r="F27" s="46" t="str">
        <f>IF(E27="","",_xlfn.XLOOKUP(E27,'Category Works List'!$A$2:$P$2,'Category Works List'!$A$1:$P$1,"NA",0))</f>
        <v/>
      </c>
      <c r="G27" s="47"/>
      <c r="H27" s="48" t="str">
        <f>IF(G27="","",_xlfn.XLOOKUP(G27,'4. Summary of Resilience Works'!$F$10:$F$57,'4. Summary of Resilience Works'!$E$10:$E$57,"NA",0))</f>
        <v/>
      </c>
      <c r="I27" s="28"/>
      <c r="J27" s="48" t="str">
        <f>IF(I27="","",_xlfn.XLOOKUP(I27,'3. Trades'!$D$4:$D$52,'3. Trades'!$C$4:$C$52,"#NA",0))</f>
        <v/>
      </c>
      <c r="K27" s="49"/>
      <c r="L27" s="50"/>
      <c r="M27" s="50"/>
      <c r="N27" s="50"/>
      <c r="O27" s="51"/>
      <c r="P27" s="34"/>
      <c r="Q27" s="52" t="str">
        <f t="shared" si="1"/>
        <v/>
      </c>
      <c r="R27" s="52" t="str">
        <f t="shared" si="3"/>
        <v/>
      </c>
      <c r="S27" s="53" t="str">
        <f t="shared" si="2"/>
        <v/>
      </c>
      <c r="T27" s="54"/>
    </row>
    <row r="28" spans="2:20" x14ac:dyDescent="0.3">
      <c r="B28" s="44">
        <f t="shared" si="0"/>
        <v>0</v>
      </c>
      <c r="D28" s="45" t="str">
        <f>IF(AND(E28="",K28=""),"",MAX($D$10:D27)+1)</f>
        <v/>
      </c>
      <c r="E28" s="28"/>
      <c r="F28" s="46" t="str">
        <f>IF(E28="","",_xlfn.XLOOKUP(E28,'Category Works List'!$A$2:$P$2,'Category Works List'!$A$1:$P$1,"NA",0))</f>
        <v/>
      </c>
      <c r="G28" s="47"/>
      <c r="H28" s="48" t="str">
        <f>IF(G28="","",_xlfn.XLOOKUP(G28,'4. Summary of Resilience Works'!$F$10:$F$57,'4. Summary of Resilience Works'!$E$10:$E$57,"NA",0))</f>
        <v/>
      </c>
      <c r="I28" s="28"/>
      <c r="J28" s="48" t="str">
        <f>IF(I28="","",_xlfn.XLOOKUP(I28,'3. Trades'!$D$4:$D$52,'3. Trades'!$C$4:$C$52,"#NA",0))</f>
        <v/>
      </c>
      <c r="K28" s="49"/>
      <c r="L28" s="50"/>
      <c r="M28" s="50"/>
      <c r="N28" s="50"/>
      <c r="O28" s="51"/>
      <c r="P28" s="34"/>
      <c r="Q28" s="52" t="str">
        <f t="shared" si="1"/>
        <v/>
      </c>
      <c r="R28" s="52" t="str">
        <f t="shared" si="3"/>
        <v/>
      </c>
      <c r="S28" s="53" t="str">
        <f t="shared" si="2"/>
        <v/>
      </c>
      <c r="T28" s="54"/>
    </row>
    <row r="29" spans="2:20" x14ac:dyDescent="0.3">
      <c r="B29" s="44">
        <f t="shared" si="0"/>
        <v>0</v>
      </c>
      <c r="D29" s="45" t="str">
        <f>IF(AND(E29="",K29=""),"",MAX($D$10:D28)+1)</f>
        <v/>
      </c>
      <c r="E29" s="28"/>
      <c r="F29" s="46" t="str">
        <f>IF(E29="","",_xlfn.XLOOKUP(E29,'Category Works List'!$A$2:$P$2,'Category Works List'!$A$1:$P$1,"NA",0))</f>
        <v/>
      </c>
      <c r="G29" s="47"/>
      <c r="H29" s="48" t="str">
        <f>IF(G29="","",_xlfn.XLOOKUP(G29,'4. Summary of Resilience Works'!$F$10:$F$57,'4. Summary of Resilience Works'!$E$10:$E$57,"NA",0))</f>
        <v/>
      </c>
      <c r="I29" s="28"/>
      <c r="J29" s="48" t="str">
        <f>IF(I29="","",_xlfn.XLOOKUP(I29,'3. Trades'!$D$4:$D$52,'3. Trades'!$C$4:$C$52,"#NA",0))</f>
        <v/>
      </c>
      <c r="K29" s="49"/>
      <c r="L29" s="50"/>
      <c r="M29" s="50"/>
      <c r="N29" s="50"/>
      <c r="O29" s="51"/>
      <c r="P29" s="34"/>
      <c r="Q29" s="52" t="str">
        <f t="shared" si="1"/>
        <v/>
      </c>
      <c r="R29" s="52" t="str">
        <f t="shared" si="3"/>
        <v/>
      </c>
      <c r="S29" s="53" t="str">
        <f t="shared" si="2"/>
        <v/>
      </c>
      <c r="T29" s="54"/>
    </row>
    <row r="30" spans="2:20" x14ac:dyDescent="0.3">
      <c r="B30" s="44">
        <f t="shared" si="0"/>
        <v>0</v>
      </c>
      <c r="D30" s="45" t="str">
        <f>IF(AND(E30="",K30=""),"",MAX($D$10:D29)+1)</f>
        <v/>
      </c>
      <c r="E30" s="28"/>
      <c r="F30" s="46" t="str">
        <f>IF(E30="","",_xlfn.XLOOKUP(E30,'Category Works List'!$A$2:$P$2,'Category Works List'!$A$1:$P$1,"NA",0))</f>
        <v/>
      </c>
      <c r="G30" s="47"/>
      <c r="H30" s="48" t="str">
        <f>IF(G30="","",_xlfn.XLOOKUP(G30,'4. Summary of Resilience Works'!$F$10:$F$57,'4. Summary of Resilience Works'!$E$10:$E$57,"NA",0))</f>
        <v/>
      </c>
      <c r="I30" s="28"/>
      <c r="J30" s="48" t="str">
        <f>IF(I30="","",_xlfn.XLOOKUP(I30,'3. Trades'!$D$4:$D$52,'3. Trades'!$C$4:$C$52,"#NA",0))</f>
        <v/>
      </c>
      <c r="K30" s="49"/>
      <c r="L30" s="50"/>
      <c r="M30" s="50"/>
      <c r="N30" s="50"/>
      <c r="O30" s="51"/>
      <c r="P30" s="34"/>
      <c r="Q30" s="52" t="str">
        <f t="shared" si="1"/>
        <v/>
      </c>
      <c r="R30" s="52" t="str">
        <f t="shared" si="3"/>
        <v/>
      </c>
      <c r="S30" s="53" t="str">
        <f t="shared" si="2"/>
        <v/>
      </c>
      <c r="T30" s="54"/>
    </row>
    <row r="31" spans="2:20" x14ac:dyDescent="0.3">
      <c r="B31" s="44">
        <f t="shared" si="0"/>
        <v>0</v>
      </c>
      <c r="D31" s="45" t="str">
        <f>IF(AND(E31="",K31=""),"",MAX($D$10:D30)+1)</f>
        <v/>
      </c>
      <c r="E31" s="28"/>
      <c r="F31" s="46" t="str">
        <f>IF(E31="","",_xlfn.XLOOKUP(E31,'Category Works List'!$A$2:$P$2,'Category Works List'!$A$1:$P$1,"NA",0))</f>
        <v/>
      </c>
      <c r="G31" s="47"/>
      <c r="H31" s="48" t="str">
        <f>IF(G31="","",_xlfn.XLOOKUP(G31,'4. Summary of Resilience Works'!$F$10:$F$57,'4. Summary of Resilience Works'!$E$10:$E$57,"NA",0))</f>
        <v/>
      </c>
      <c r="I31" s="28"/>
      <c r="J31" s="48" t="str">
        <f>IF(I31="","",_xlfn.XLOOKUP(I31,'3. Trades'!$D$4:$D$52,'3. Trades'!$C$4:$C$52,"#NA",0))</f>
        <v/>
      </c>
      <c r="K31" s="49"/>
      <c r="L31" s="50"/>
      <c r="M31" s="50"/>
      <c r="N31" s="50"/>
      <c r="O31" s="51"/>
      <c r="P31" s="34"/>
      <c r="Q31" s="52" t="str">
        <f t="shared" si="1"/>
        <v/>
      </c>
      <c r="R31" s="52" t="str">
        <f t="shared" si="3"/>
        <v/>
      </c>
      <c r="S31" s="53" t="str">
        <f t="shared" si="2"/>
        <v/>
      </c>
      <c r="T31" s="54"/>
    </row>
    <row r="32" spans="2:20" x14ac:dyDescent="0.3">
      <c r="B32" s="44">
        <f t="shared" si="0"/>
        <v>0</v>
      </c>
      <c r="D32" s="45" t="str">
        <f>IF(AND(E32="",K32=""),"",MAX($D$10:D31)+1)</f>
        <v/>
      </c>
      <c r="E32" s="28"/>
      <c r="F32" s="46" t="str">
        <f>IF(E32="","",_xlfn.XLOOKUP(E32,'Category Works List'!$A$2:$P$2,'Category Works List'!$A$1:$P$1,"NA",0))</f>
        <v/>
      </c>
      <c r="G32" s="47"/>
      <c r="H32" s="48" t="str">
        <f>IF(G32="","",_xlfn.XLOOKUP(G32,'4. Summary of Resilience Works'!$F$10:$F$57,'4. Summary of Resilience Works'!$E$10:$E$57,"NA",0))</f>
        <v/>
      </c>
      <c r="I32" s="28"/>
      <c r="J32" s="48" t="str">
        <f>IF(I32="","",_xlfn.XLOOKUP(I32,'3. Trades'!$D$4:$D$52,'3. Trades'!$C$4:$C$52,"#NA",0))</f>
        <v/>
      </c>
      <c r="K32" s="49"/>
      <c r="L32" s="50"/>
      <c r="M32" s="50"/>
      <c r="N32" s="50"/>
      <c r="O32" s="51"/>
      <c r="P32" s="34"/>
      <c r="Q32" s="52" t="str">
        <f t="shared" si="1"/>
        <v/>
      </c>
      <c r="R32" s="52" t="str">
        <f t="shared" si="3"/>
        <v/>
      </c>
      <c r="S32" s="53" t="str">
        <f t="shared" si="2"/>
        <v/>
      </c>
      <c r="T32" s="54"/>
    </row>
    <row r="33" spans="2:20" x14ac:dyDescent="0.3">
      <c r="B33" s="44">
        <f t="shared" si="0"/>
        <v>0</v>
      </c>
      <c r="D33" s="45" t="str">
        <f>IF(AND(E33="",K33=""),"",MAX($D$10:D32)+1)</f>
        <v/>
      </c>
      <c r="E33" s="28"/>
      <c r="F33" s="46" t="str">
        <f>IF(E33="","",_xlfn.XLOOKUP(E33,'Category Works List'!$A$2:$P$2,'Category Works List'!$A$1:$P$1,"NA",0))</f>
        <v/>
      </c>
      <c r="G33" s="47"/>
      <c r="H33" s="48" t="str">
        <f>IF(G33="","",_xlfn.XLOOKUP(G33,'4. Summary of Resilience Works'!$F$10:$F$57,'4. Summary of Resilience Works'!$E$10:$E$57,"NA",0))</f>
        <v/>
      </c>
      <c r="I33" s="28"/>
      <c r="J33" s="48" t="str">
        <f>IF(I33="","",_xlfn.XLOOKUP(I33,'3. Trades'!$D$4:$D$52,'3. Trades'!$C$4:$C$52,"#NA",0))</f>
        <v/>
      </c>
      <c r="K33" s="49"/>
      <c r="L33" s="50"/>
      <c r="M33" s="50"/>
      <c r="N33" s="50"/>
      <c r="O33" s="51"/>
      <c r="P33" s="34"/>
      <c r="Q33" s="52" t="str">
        <f t="shared" si="1"/>
        <v/>
      </c>
      <c r="R33" s="52" t="str">
        <f t="shared" si="3"/>
        <v/>
      </c>
      <c r="S33" s="53" t="str">
        <f t="shared" si="2"/>
        <v/>
      </c>
      <c r="T33" s="54"/>
    </row>
    <row r="34" spans="2:20" x14ac:dyDescent="0.3">
      <c r="B34" s="44">
        <f t="shared" si="0"/>
        <v>0</v>
      </c>
      <c r="D34" s="45" t="str">
        <f>IF(AND(E34="",K34=""),"",MAX($D$10:D33)+1)</f>
        <v/>
      </c>
      <c r="E34" s="28"/>
      <c r="F34" s="46" t="str">
        <f>IF(E34="","",_xlfn.XLOOKUP(E34,'Category Works List'!$A$2:$P$2,'Category Works List'!$A$1:$P$1,"NA",0))</f>
        <v/>
      </c>
      <c r="G34" s="47"/>
      <c r="H34" s="48" t="str">
        <f>IF(G34="","",_xlfn.XLOOKUP(G34,'4. Summary of Resilience Works'!$F$10:$F$57,'4. Summary of Resilience Works'!$E$10:$E$57,"NA",0))</f>
        <v/>
      </c>
      <c r="I34" s="28"/>
      <c r="J34" s="48" t="str">
        <f>IF(I34="","",_xlfn.XLOOKUP(I34,'3. Trades'!$D$4:$D$52,'3. Trades'!$C$4:$C$52,"#NA",0))</f>
        <v/>
      </c>
      <c r="K34" s="49"/>
      <c r="L34" s="50"/>
      <c r="M34" s="50"/>
      <c r="N34" s="50"/>
      <c r="O34" s="51"/>
      <c r="P34" s="34"/>
      <c r="Q34" s="52" t="str">
        <f t="shared" si="1"/>
        <v/>
      </c>
      <c r="R34" s="52" t="str">
        <f t="shared" si="3"/>
        <v/>
      </c>
      <c r="S34" s="53" t="str">
        <f t="shared" si="2"/>
        <v/>
      </c>
      <c r="T34" s="54"/>
    </row>
    <row r="35" spans="2:20" x14ac:dyDescent="0.3">
      <c r="B35" s="44">
        <f t="shared" si="0"/>
        <v>0</v>
      </c>
      <c r="D35" s="45" t="str">
        <f>IF(AND(E35="",K35=""),"",MAX($D$10:D34)+1)</f>
        <v/>
      </c>
      <c r="E35" s="28"/>
      <c r="F35" s="46" t="str">
        <f>IF(E35="","",_xlfn.XLOOKUP(E35,'Category Works List'!$A$2:$P$2,'Category Works List'!$A$1:$P$1,"NA",0))</f>
        <v/>
      </c>
      <c r="G35" s="47"/>
      <c r="H35" s="48" t="str">
        <f>IF(G35="","",_xlfn.XLOOKUP(G35,'4. Summary of Resilience Works'!$F$10:$F$57,'4. Summary of Resilience Works'!$E$10:$E$57,"NA",0))</f>
        <v/>
      </c>
      <c r="I35" s="28"/>
      <c r="J35" s="48" t="str">
        <f>IF(I35="","",_xlfn.XLOOKUP(I35,'3. Trades'!$D$4:$D$52,'3. Trades'!$C$4:$C$52,"#NA",0))</f>
        <v/>
      </c>
      <c r="K35" s="49"/>
      <c r="L35" s="50"/>
      <c r="M35" s="50"/>
      <c r="N35" s="50"/>
      <c r="O35" s="51"/>
      <c r="P35" s="34"/>
      <c r="Q35" s="52" t="str">
        <f t="shared" si="1"/>
        <v/>
      </c>
      <c r="R35" s="52" t="str">
        <f t="shared" si="3"/>
        <v/>
      </c>
      <c r="S35" s="53" t="str">
        <f t="shared" si="2"/>
        <v/>
      </c>
      <c r="T35" s="54"/>
    </row>
    <row r="36" spans="2:20" x14ac:dyDescent="0.3">
      <c r="B36" s="44">
        <f t="shared" si="0"/>
        <v>0</v>
      </c>
      <c r="D36" s="45" t="str">
        <f>IF(AND(E36="",K36=""),"",MAX($D$10:D35)+1)</f>
        <v/>
      </c>
      <c r="E36" s="28"/>
      <c r="F36" s="46" t="str">
        <f>IF(E36="","",_xlfn.XLOOKUP(E36,'Category Works List'!$A$2:$P$2,'Category Works List'!$A$1:$P$1,"NA",0))</f>
        <v/>
      </c>
      <c r="G36" s="47"/>
      <c r="H36" s="48" t="str">
        <f>IF(G36="","",_xlfn.XLOOKUP(G36,'4. Summary of Resilience Works'!$F$10:$F$57,'4. Summary of Resilience Works'!$E$10:$E$57,"NA",0))</f>
        <v/>
      </c>
      <c r="I36" s="28"/>
      <c r="J36" s="48" t="str">
        <f>IF(I36="","",_xlfn.XLOOKUP(I36,'3. Trades'!$D$4:$D$52,'3. Trades'!$C$4:$C$52,"#NA",0))</f>
        <v/>
      </c>
      <c r="K36" s="49"/>
      <c r="L36" s="50"/>
      <c r="M36" s="50"/>
      <c r="N36" s="50"/>
      <c r="O36" s="51"/>
      <c r="P36" s="34"/>
      <c r="Q36" s="52" t="str">
        <f t="shared" si="1"/>
        <v/>
      </c>
      <c r="R36" s="52" t="str">
        <f t="shared" si="3"/>
        <v/>
      </c>
      <c r="S36" s="53" t="str">
        <f t="shared" si="2"/>
        <v/>
      </c>
      <c r="T36" s="54"/>
    </row>
    <row r="37" spans="2:20" x14ac:dyDescent="0.3">
      <c r="B37" s="44">
        <f t="shared" si="0"/>
        <v>0</v>
      </c>
      <c r="D37" s="45" t="str">
        <f>IF(AND(E37="",K37=""),"",MAX($D$10:D36)+1)</f>
        <v/>
      </c>
      <c r="E37" s="28"/>
      <c r="F37" s="46" t="str">
        <f>IF(E37="","",_xlfn.XLOOKUP(E37,'Category Works List'!$A$2:$P$2,'Category Works List'!$A$1:$P$1,"NA",0))</f>
        <v/>
      </c>
      <c r="G37" s="47"/>
      <c r="H37" s="48" t="str">
        <f>IF(G37="","",_xlfn.XLOOKUP(G37,'4. Summary of Resilience Works'!$F$10:$F$57,'4. Summary of Resilience Works'!$E$10:$E$57,"NA",0))</f>
        <v/>
      </c>
      <c r="I37" s="28"/>
      <c r="J37" s="48" t="str">
        <f>IF(I37="","",_xlfn.XLOOKUP(I37,'3. Trades'!$D$4:$D$52,'3. Trades'!$C$4:$C$52,"#NA",0))</f>
        <v/>
      </c>
      <c r="K37" s="49"/>
      <c r="L37" s="50"/>
      <c r="M37" s="50"/>
      <c r="N37" s="50"/>
      <c r="O37" s="51"/>
      <c r="P37" s="34"/>
      <c r="Q37" s="52" t="str">
        <f t="shared" si="1"/>
        <v/>
      </c>
      <c r="R37" s="52" t="str">
        <f t="shared" si="3"/>
        <v/>
      </c>
      <c r="S37" s="53" t="str">
        <f t="shared" si="2"/>
        <v/>
      </c>
      <c r="T37" s="54"/>
    </row>
    <row r="38" spans="2:20" x14ac:dyDescent="0.3">
      <c r="B38" s="44">
        <f t="shared" si="0"/>
        <v>0</v>
      </c>
      <c r="D38" s="45" t="str">
        <f>IF(AND(E38="",K38=""),"",MAX($D$10:D37)+1)</f>
        <v/>
      </c>
      <c r="E38" s="28"/>
      <c r="F38" s="46" t="str">
        <f>IF(E38="","",_xlfn.XLOOKUP(E38,'Category Works List'!$A$2:$P$2,'Category Works List'!$A$1:$P$1,"NA",0))</f>
        <v/>
      </c>
      <c r="G38" s="47"/>
      <c r="H38" s="48" t="str">
        <f>IF(G38="","",_xlfn.XLOOKUP(G38,'4. Summary of Resilience Works'!$F$10:$F$57,'4. Summary of Resilience Works'!$E$10:$E$57,"NA",0))</f>
        <v/>
      </c>
      <c r="I38" s="28"/>
      <c r="J38" s="48" t="str">
        <f>IF(I38="","",_xlfn.XLOOKUP(I38,'3. Trades'!$D$4:$D$52,'3. Trades'!$C$4:$C$52,"#NA",0))</f>
        <v/>
      </c>
      <c r="K38" s="49"/>
      <c r="L38" s="50"/>
      <c r="M38" s="50"/>
      <c r="N38" s="50"/>
      <c r="O38" s="51"/>
      <c r="P38" s="34"/>
      <c r="Q38" s="52" t="str">
        <f t="shared" si="1"/>
        <v/>
      </c>
      <c r="R38" s="52" t="str">
        <f t="shared" si="3"/>
        <v/>
      </c>
      <c r="S38" s="53" t="str">
        <f t="shared" si="2"/>
        <v/>
      </c>
      <c r="T38" s="54"/>
    </row>
    <row r="39" spans="2:20" x14ac:dyDescent="0.3">
      <c r="B39" s="44">
        <f t="shared" si="0"/>
        <v>0</v>
      </c>
      <c r="D39" s="45" t="str">
        <f>IF(AND(E39="",K39=""),"",MAX($D$10:D38)+1)</f>
        <v/>
      </c>
      <c r="E39" s="28"/>
      <c r="F39" s="46" t="str">
        <f>IF(E39="","",_xlfn.XLOOKUP(E39,'Category Works List'!$A$2:$P$2,'Category Works List'!$A$1:$P$1,"NA",0))</f>
        <v/>
      </c>
      <c r="G39" s="47"/>
      <c r="H39" s="48" t="str">
        <f>IF(G39="","",_xlfn.XLOOKUP(G39,'4. Summary of Resilience Works'!$F$10:$F$57,'4. Summary of Resilience Works'!$E$10:$E$57,"NA",0))</f>
        <v/>
      </c>
      <c r="I39" s="28"/>
      <c r="J39" s="48" t="str">
        <f>IF(I39="","",_xlfn.XLOOKUP(I39,'3. Trades'!$D$4:$D$52,'3. Trades'!$C$4:$C$52,"#NA",0))</f>
        <v/>
      </c>
      <c r="K39" s="49"/>
      <c r="L39" s="50"/>
      <c r="M39" s="50"/>
      <c r="N39" s="50"/>
      <c r="O39" s="51"/>
      <c r="P39" s="34"/>
      <c r="Q39" s="52" t="str">
        <f t="shared" si="1"/>
        <v/>
      </c>
      <c r="R39" s="52" t="str">
        <f t="shared" si="3"/>
        <v/>
      </c>
      <c r="S39" s="53" t="str">
        <f t="shared" si="2"/>
        <v/>
      </c>
      <c r="T39" s="54"/>
    </row>
    <row r="40" spans="2:20" x14ac:dyDescent="0.3">
      <c r="B40" s="44">
        <f t="shared" si="0"/>
        <v>0</v>
      </c>
      <c r="D40" s="45" t="str">
        <f>IF(AND(E40="",K40=""),"",MAX($D$10:D39)+1)</f>
        <v/>
      </c>
      <c r="E40" s="28"/>
      <c r="F40" s="46" t="str">
        <f>IF(E40="","",_xlfn.XLOOKUP(E40,'Category Works List'!$A$2:$P$2,'Category Works List'!$A$1:$P$1,"NA",0))</f>
        <v/>
      </c>
      <c r="G40" s="47"/>
      <c r="H40" s="48" t="str">
        <f>IF(G40="","",_xlfn.XLOOKUP(G40,'4. Summary of Resilience Works'!$F$10:$F$57,'4. Summary of Resilience Works'!$E$10:$E$57,"NA",0))</f>
        <v/>
      </c>
      <c r="I40" s="28"/>
      <c r="J40" s="48" t="str">
        <f>IF(I40="","",_xlfn.XLOOKUP(I40,'3. Trades'!$D$4:$D$52,'3. Trades'!$C$4:$C$52,"#NA",0))</f>
        <v/>
      </c>
      <c r="K40" s="49"/>
      <c r="L40" s="50"/>
      <c r="M40" s="50"/>
      <c r="N40" s="50"/>
      <c r="O40" s="51"/>
      <c r="P40" s="34"/>
      <c r="Q40" s="52" t="str">
        <f t="shared" si="1"/>
        <v/>
      </c>
      <c r="R40" s="52" t="str">
        <f t="shared" si="3"/>
        <v/>
      </c>
      <c r="S40" s="53" t="str">
        <f t="shared" si="2"/>
        <v/>
      </c>
      <c r="T40" s="54"/>
    </row>
    <row r="41" spans="2:20" x14ac:dyDescent="0.3">
      <c r="B41" s="44">
        <f t="shared" si="0"/>
        <v>0</v>
      </c>
      <c r="D41" s="45" t="str">
        <f>IF(AND(E41="",K41=""),"",MAX($D$10:D40)+1)</f>
        <v/>
      </c>
      <c r="E41" s="28"/>
      <c r="F41" s="46" t="str">
        <f>IF(E41="","",_xlfn.XLOOKUP(E41,'Category Works List'!$A$2:$P$2,'Category Works List'!$A$1:$P$1,"NA",0))</f>
        <v/>
      </c>
      <c r="G41" s="47"/>
      <c r="H41" s="48" t="str">
        <f>IF(G41="","",_xlfn.XLOOKUP(G41,'4. Summary of Resilience Works'!$F$10:$F$57,'4. Summary of Resilience Works'!$E$10:$E$57,"NA",0))</f>
        <v/>
      </c>
      <c r="I41" s="28"/>
      <c r="J41" s="48" t="str">
        <f>IF(I41="","",_xlfn.XLOOKUP(I41,'3. Trades'!$D$4:$D$52,'3. Trades'!$C$4:$C$52,"#NA",0))</f>
        <v/>
      </c>
      <c r="K41" s="49"/>
      <c r="L41" s="50"/>
      <c r="M41" s="50"/>
      <c r="N41" s="50"/>
      <c r="O41" s="51"/>
      <c r="P41" s="34"/>
      <c r="Q41" s="52" t="str">
        <f t="shared" si="1"/>
        <v/>
      </c>
      <c r="R41" s="52" t="str">
        <f t="shared" si="3"/>
        <v/>
      </c>
      <c r="S41" s="53" t="str">
        <f t="shared" si="2"/>
        <v/>
      </c>
      <c r="T41" s="54"/>
    </row>
    <row r="42" spans="2:20" x14ac:dyDescent="0.3">
      <c r="B42" s="44">
        <f t="shared" si="0"/>
        <v>0</v>
      </c>
      <c r="D42" s="45" t="str">
        <f>IF(AND(E42="",K42=""),"",MAX($D$10:D41)+1)</f>
        <v/>
      </c>
      <c r="E42" s="28"/>
      <c r="F42" s="46" t="str">
        <f>IF(E42="","",_xlfn.XLOOKUP(E42,'Category Works List'!$A$2:$P$2,'Category Works List'!$A$1:$P$1,"NA",0))</f>
        <v/>
      </c>
      <c r="G42" s="47"/>
      <c r="H42" s="48" t="str">
        <f>IF(G42="","",_xlfn.XLOOKUP(G42,'4. Summary of Resilience Works'!$F$10:$F$57,'4. Summary of Resilience Works'!$E$10:$E$57,"NA",0))</f>
        <v/>
      </c>
      <c r="I42" s="28"/>
      <c r="J42" s="48" t="str">
        <f>IF(I42="","",_xlfn.XLOOKUP(I42,'3. Trades'!$D$4:$D$52,'3. Trades'!$C$4:$C$52,"#NA",0))</f>
        <v/>
      </c>
      <c r="K42" s="49"/>
      <c r="L42" s="50"/>
      <c r="M42" s="50"/>
      <c r="N42" s="50"/>
      <c r="O42" s="51"/>
      <c r="P42" s="34"/>
      <c r="Q42" s="52" t="str">
        <f t="shared" si="1"/>
        <v/>
      </c>
      <c r="R42" s="52" t="str">
        <f t="shared" si="3"/>
        <v/>
      </c>
      <c r="S42" s="53" t="str">
        <f t="shared" si="2"/>
        <v/>
      </c>
      <c r="T42" s="54"/>
    </row>
    <row r="43" spans="2:20" x14ac:dyDescent="0.3">
      <c r="B43" s="44">
        <f t="shared" si="0"/>
        <v>0</v>
      </c>
      <c r="D43" s="45" t="str">
        <f>IF(AND(E43="",K43=""),"",MAX($D$10:D42)+1)</f>
        <v/>
      </c>
      <c r="E43" s="28"/>
      <c r="F43" s="46" t="str">
        <f>IF(E43="","",_xlfn.XLOOKUP(E43,'Category Works List'!$A$2:$P$2,'Category Works List'!$A$1:$P$1,"NA",0))</f>
        <v/>
      </c>
      <c r="G43" s="47"/>
      <c r="H43" s="48" t="str">
        <f>IF(G43="","",_xlfn.XLOOKUP(G43,'4. Summary of Resilience Works'!$F$10:$F$57,'4. Summary of Resilience Works'!$E$10:$E$57,"NA",0))</f>
        <v/>
      </c>
      <c r="I43" s="28"/>
      <c r="J43" s="48" t="str">
        <f>IF(I43="","",_xlfn.XLOOKUP(I43,'3. Trades'!$D$4:$D$52,'3. Trades'!$C$4:$C$52,"#NA",0))</f>
        <v/>
      </c>
      <c r="K43" s="49"/>
      <c r="L43" s="50"/>
      <c r="M43" s="50"/>
      <c r="N43" s="50"/>
      <c r="O43" s="51"/>
      <c r="P43" s="34"/>
      <c r="Q43" s="52" t="str">
        <f t="shared" si="1"/>
        <v/>
      </c>
      <c r="R43" s="52" t="str">
        <f t="shared" si="3"/>
        <v/>
      </c>
      <c r="S43" s="53" t="str">
        <f t="shared" si="2"/>
        <v/>
      </c>
      <c r="T43" s="54"/>
    </row>
    <row r="44" spans="2:20" x14ac:dyDescent="0.3">
      <c r="B44" s="44">
        <f t="shared" si="0"/>
        <v>0</v>
      </c>
      <c r="D44" s="45" t="str">
        <f>IF(AND(E44="",K44=""),"",MAX($D$10:D43)+1)</f>
        <v/>
      </c>
      <c r="E44" s="28"/>
      <c r="F44" s="46" t="str">
        <f>IF(E44="","",_xlfn.XLOOKUP(E44,'Category Works List'!$A$2:$P$2,'Category Works List'!$A$1:$P$1,"NA",0))</f>
        <v/>
      </c>
      <c r="G44" s="47"/>
      <c r="H44" s="48" t="str">
        <f>IF(G44="","",_xlfn.XLOOKUP(G44,'4. Summary of Resilience Works'!$F$10:$F$57,'4. Summary of Resilience Works'!$E$10:$E$57,"NA",0))</f>
        <v/>
      </c>
      <c r="I44" s="28"/>
      <c r="J44" s="48" t="str">
        <f>IF(I44="","",_xlfn.XLOOKUP(I44,'3. Trades'!$D$4:$D$52,'3. Trades'!$C$4:$C$52,"#NA",0))</f>
        <v/>
      </c>
      <c r="K44" s="49"/>
      <c r="L44" s="50"/>
      <c r="M44" s="50"/>
      <c r="N44" s="50"/>
      <c r="O44" s="51"/>
      <c r="P44" s="34"/>
      <c r="Q44" s="52" t="str">
        <f t="shared" si="1"/>
        <v/>
      </c>
      <c r="R44" s="52" t="str">
        <f t="shared" si="3"/>
        <v/>
      </c>
      <c r="S44" s="53" t="str">
        <f t="shared" si="2"/>
        <v/>
      </c>
      <c r="T44" s="54"/>
    </row>
    <row r="45" spans="2:20" x14ac:dyDescent="0.3">
      <c r="B45" s="44">
        <f t="shared" si="0"/>
        <v>0</v>
      </c>
      <c r="D45" s="45" t="str">
        <f>IF(AND(E45="",K45=""),"",MAX($D$10:D44)+1)</f>
        <v/>
      </c>
      <c r="E45" s="28"/>
      <c r="F45" s="46" t="str">
        <f>IF(E45="","",_xlfn.XLOOKUP(E45,'Category Works List'!$A$2:$P$2,'Category Works List'!$A$1:$P$1,"NA",0))</f>
        <v/>
      </c>
      <c r="G45" s="47"/>
      <c r="H45" s="48" t="str">
        <f>IF(G45="","",_xlfn.XLOOKUP(G45,'4. Summary of Resilience Works'!$F$10:$F$57,'4. Summary of Resilience Works'!$E$10:$E$57,"NA",0))</f>
        <v/>
      </c>
      <c r="I45" s="28"/>
      <c r="J45" s="48" t="str">
        <f>IF(I45="","",_xlfn.XLOOKUP(I45,'3. Trades'!$D$4:$D$52,'3. Trades'!$C$4:$C$52,"#NA",0))</f>
        <v/>
      </c>
      <c r="K45" s="49"/>
      <c r="L45" s="50"/>
      <c r="M45" s="50"/>
      <c r="N45" s="50"/>
      <c r="O45" s="51"/>
      <c r="P45" s="34"/>
      <c r="Q45" s="52" t="str">
        <f t="shared" si="1"/>
        <v/>
      </c>
      <c r="R45" s="52" t="str">
        <f t="shared" si="3"/>
        <v/>
      </c>
      <c r="S45" s="53" t="str">
        <f t="shared" si="2"/>
        <v/>
      </c>
      <c r="T45" s="54"/>
    </row>
    <row r="46" spans="2:20" x14ac:dyDescent="0.3">
      <c r="B46" s="44">
        <f t="shared" si="0"/>
        <v>0</v>
      </c>
      <c r="D46" s="45" t="str">
        <f>IF(AND(E46="",K46=""),"",MAX($D$10:D45)+1)</f>
        <v/>
      </c>
      <c r="E46" s="28"/>
      <c r="F46" s="46" t="str">
        <f>IF(E46="","",_xlfn.XLOOKUP(E46,'Category Works List'!$A$2:$P$2,'Category Works List'!$A$1:$P$1,"NA",0))</f>
        <v/>
      </c>
      <c r="G46" s="47"/>
      <c r="H46" s="48" t="str">
        <f>IF(G46="","",_xlfn.XLOOKUP(G46,'4. Summary of Resilience Works'!$F$10:$F$57,'4. Summary of Resilience Works'!$E$10:$E$57,"NA",0))</f>
        <v/>
      </c>
      <c r="I46" s="28"/>
      <c r="J46" s="48" t="str">
        <f>IF(I46="","",_xlfn.XLOOKUP(I46,'3. Trades'!$D$4:$D$52,'3. Trades'!$C$4:$C$52,"#NA",0))</f>
        <v/>
      </c>
      <c r="K46" s="49"/>
      <c r="L46" s="50"/>
      <c r="M46" s="50"/>
      <c r="N46" s="50"/>
      <c r="O46" s="51"/>
      <c r="P46" s="34"/>
      <c r="Q46" s="52" t="str">
        <f t="shared" si="1"/>
        <v/>
      </c>
      <c r="R46" s="52" t="str">
        <f t="shared" si="3"/>
        <v/>
      </c>
      <c r="S46" s="53" t="str">
        <f t="shared" si="2"/>
        <v/>
      </c>
      <c r="T46" s="54"/>
    </row>
    <row r="47" spans="2:20" x14ac:dyDescent="0.3">
      <c r="B47" s="44">
        <f t="shared" si="0"/>
        <v>0</v>
      </c>
      <c r="D47" s="45" t="str">
        <f>IF(AND(E47="",K47=""),"",MAX($D$10:D46)+1)</f>
        <v/>
      </c>
      <c r="E47" s="28"/>
      <c r="F47" s="46" t="str">
        <f>IF(E47="","",_xlfn.XLOOKUP(E47,'Category Works List'!$A$2:$P$2,'Category Works List'!$A$1:$P$1,"NA",0))</f>
        <v/>
      </c>
      <c r="G47" s="47"/>
      <c r="H47" s="48" t="str">
        <f>IF(G47="","",_xlfn.XLOOKUP(G47,'4. Summary of Resilience Works'!$F$10:$F$57,'4. Summary of Resilience Works'!$E$10:$E$57,"NA",0))</f>
        <v/>
      </c>
      <c r="I47" s="28"/>
      <c r="J47" s="48" t="str">
        <f>IF(I47="","",_xlfn.XLOOKUP(I47,'3. Trades'!$D$4:$D$52,'3. Trades'!$C$4:$C$52,"#NA",0))</f>
        <v/>
      </c>
      <c r="K47" s="49"/>
      <c r="L47" s="50"/>
      <c r="M47" s="50"/>
      <c r="N47" s="50"/>
      <c r="O47" s="51"/>
      <c r="P47" s="34"/>
      <c r="Q47" s="52" t="str">
        <f t="shared" si="1"/>
        <v/>
      </c>
      <c r="R47" s="52" t="str">
        <f t="shared" si="3"/>
        <v/>
      </c>
      <c r="S47" s="53" t="str">
        <f t="shared" si="2"/>
        <v/>
      </c>
      <c r="T47" s="54"/>
    </row>
    <row r="48" spans="2:20" x14ac:dyDescent="0.3">
      <c r="B48" s="44">
        <f t="shared" si="0"/>
        <v>0</v>
      </c>
      <c r="D48" s="45" t="str">
        <f>IF(AND(E48="",K48=""),"",MAX($D$10:D47)+1)</f>
        <v/>
      </c>
      <c r="E48" s="28"/>
      <c r="F48" s="46" t="str">
        <f>IF(E48="","",_xlfn.XLOOKUP(E48,'Category Works List'!$A$2:$P$2,'Category Works List'!$A$1:$P$1,"NA",0))</f>
        <v/>
      </c>
      <c r="G48" s="47"/>
      <c r="H48" s="48" t="str">
        <f>IF(G48="","",_xlfn.XLOOKUP(G48,'4. Summary of Resilience Works'!$F$10:$F$57,'4. Summary of Resilience Works'!$E$10:$E$57,"NA",0))</f>
        <v/>
      </c>
      <c r="I48" s="28"/>
      <c r="J48" s="48" t="str">
        <f>IF(I48="","",_xlfn.XLOOKUP(I48,'3. Trades'!$D$4:$D$52,'3. Trades'!$C$4:$C$52,"#NA",0))</f>
        <v/>
      </c>
      <c r="K48" s="49"/>
      <c r="L48" s="50"/>
      <c r="M48" s="50"/>
      <c r="N48" s="50"/>
      <c r="O48" s="51"/>
      <c r="P48" s="34"/>
      <c r="Q48" s="52" t="str">
        <f t="shared" si="1"/>
        <v/>
      </c>
      <c r="R48" s="52" t="str">
        <f t="shared" si="3"/>
        <v/>
      </c>
      <c r="S48" s="53" t="str">
        <f t="shared" si="2"/>
        <v/>
      </c>
      <c r="T48" s="54"/>
    </row>
    <row r="49" spans="2:20" x14ac:dyDescent="0.3">
      <c r="B49" s="44">
        <f t="shared" si="0"/>
        <v>0</v>
      </c>
      <c r="D49" s="45" t="str">
        <f>IF(AND(E49="",K49=""),"",MAX($D$10:D48)+1)</f>
        <v/>
      </c>
      <c r="E49" s="28"/>
      <c r="F49" s="46" t="str">
        <f>IF(E49="","",_xlfn.XLOOKUP(E49,'Category Works List'!$A$2:$P$2,'Category Works List'!$A$1:$P$1,"NA",0))</f>
        <v/>
      </c>
      <c r="G49" s="47"/>
      <c r="H49" s="48" t="str">
        <f>IF(G49="","",_xlfn.XLOOKUP(G49,'4. Summary of Resilience Works'!$F$10:$F$57,'4. Summary of Resilience Works'!$E$10:$E$57,"NA",0))</f>
        <v/>
      </c>
      <c r="I49" s="28"/>
      <c r="J49" s="48" t="str">
        <f>IF(I49="","",_xlfn.XLOOKUP(I49,'3. Trades'!$D$4:$D$52,'3. Trades'!$C$4:$C$52,"#NA",0))</f>
        <v/>
      </c>
      <c r="K49" s="49"/>
      <c r="L49" s="50"/>
      <c r="M49" s="50"/>
      <c r="N49" s="50"/>
      <c r="O49" s="51"/>
      <c r="P49" s="34"/>
      <c r="Q49" s="52" t="str">
        <f t="shared" si="1"/>
        <v/>
      </c>
      <c r="R49" s="52" t="str">
        <f t="shared" si="3"/>
        <v/>
      </c>
      <c r="S49" s="53" t="str">
        <f t="shared" si="2"/>
        <v/>
      </c>
      <c r="T49" s="54"/>
    </row>
    <row r="50" spans="2:20" x14ac:dyDescent="0.3">
      <c r="B50" s="44">
        <f t="shared" si="0"/>
        <v>0</v>
      </c>
      <c r="D50" s="45" t="str">
        <f>IF(AND(E50="",K50=""),"",MAX($D$10:D49)+1)</f>
        <v/>
      </c>
      <c r="E50" s="28"/>
      <c r="F50" s="46" t="str">
        <f>IF(E50="","",_xlfn.XLOOKUP(E50,'Category Works List'!$A$2:$P$2,'Category Works List'!$A$1:$P$1,"NA",0))</f>
        <v/>
      </c>
      <c r="G50" s="47"/>
      <c r="H50" s="48" t="str">
        <f>IF(G50="","",_xlfn.XLOOKUP(G50,'4. Summary of Resilience Works'!$F$10:$F$57,'4. Summary of Resilience Works'!$E$10:$E$57,"NA",0))</f>
        <v/>
      </c>
      <c r="I50" s="28"/>
      <c r="J50" s="48" t="str">
        <f>IF(I50="","",_xlfn.XLOOKUP(I50,'3. Trades'!$D$4:$D$52,'3. Trades'!$C$4:$C$52,"#NA",0))</f>
        <v/>
      </c>
      <c r="K50" s="49"/>
      <c r="L50" s="50"/>
      <c r="M50" s="50"/>
      <c r="N50" s="50"/>
      <c r="O50" s="51"/>
      <c r="P50" s="34"/>
      <c r="Q50" s="52" t="str">
        <f t="shared" si="1"/>
        <v/>
      </c>
      <c r="R50" s="52" t="str">
        <f t="shared" si="3"/>
        <v/>
      </c>
      <c r="S50" s="53" t="str">
        <f t="shared" si="2"/>
        <v/>
      </c>
      <c r="T50" s="54"/>
    </row>
    <row r="51" spans="2:20" x14ac:dyDescent="0.3">
      <c r="B51" s="44">
        <f t="shared" si="0"/>
        <v>0</v>
      </c>
      <c r="D51" s="45" t="str">
        <f>IF(AND(E51="",K51=""),"",MAX($D$10:D50)+1)</f>
        <v/>
      </c>
      <c r="E51" s="28"/>
      <c r="F51" s="46" t="str">
        <f>IF(E51="","",_xlfn.XLOOKUP(E51,'Category Works List'!$A$2:$P$2,'Category Works List'!$A$1:$P$1,"NA",0))</f>
        <v/>
      </c>
      <c r="G51" s="47"/>
      <c r="H51" s="48" t="str">
        <f>IF(G51="","",_xlfn.XLOOKUP(G51,'4. Summary of Resilience Works'!$F$10:$F$57,'4. Summary of Resilience Works'!$E$10:$E$57,"NA",0))</f>
        <v/>
      </c>
      <c r="I51" s="28"/>
      <c r="J51" s="48" t="str">
        <f>IF(I51="","",_xlfn.XLOOKUP(I51,'3. Trades'!$D$4:$D$52,'3. Trades'!$C$4:$C$52,"#NA",0))</f>
        <v/>
      </c>
      <c r="K51" s="49"/>
      <c r="L51" s="50"/>
      <c r="M51" s="50"/>
      <c r="N51" s="50"/>
      <c r="O51" s="51"/>
      <c r="P51" s="34"/>
      <c r="Q51" s="52" t="str">
        <f t="shared" si="1"/>
        <v/>
      </c>
      <c r="R51" s="52" t="str">
        <f t="shared" si="3"/>
        <v/>
      </c>
      <c r="S51" s="53" t="str">
        <f t="shared" si="2"/>
        <v/>
      </c>
      <c r="T51" s="54"/>
    </row>
    <row r="52" spans="2:20" x14ac:dyDescent="0.3">
      <c r="B52" s="44">
        <f t="shared" si="0"/>
        <v>0</v>
      </c>
      <c r="D52" s="45" t="str">
        <f>IF(AND(E52="",K52=""),"",MAX($D$10:D51)+1)</f>
        <v/>
      </c>
      <c r="E52" s="28"/>
      <c r="F52" s="46" t="str">
        <f>IF(E52="","",_xlfn.XLOOKUP(E52,'Category Works List'!$A$2:$P$2,'Category Works List'!$A$1:$P$1,"NA",0))</f>
        <v/>
      </c>
      <c r="G52" s="47"/>
      <c r="H52" s="48" t="str">
        <f>IF(G52="","",_xlfn.XLOOKUP(G52,'4. Summary of Resilience Works'!$F$10:$F$57,'4. Summary of Resilience Works'!$E$10:$E$57,"NA",0))</f>
        <v/>
      </c>
      <c r="I52" s="28"/>
      <c r="J52" s="48" t="str">
        <f>IF(I52="","",_xlfn.XLOOKUP(I52,'3. Trades'!$D$4:$D$52,'3. Trades'!$C$4:$C$52,"#NA",0))</f>
        <v/>
      </c>
      <c r="K52" s="49"/>
      <c r="L52" s="50"/>
      <c r="M52" s="50"/>
      <c r="N52" s="50"/>
      <c r="O52" s="51"/>
      <c r="P52" s="34"/>
      <c r="Q52" s="52" t="str">
        <f t="shared" si="1"/>
        <v/>
      </c>
      <c r="R52" s="52" t="str">
        <f t="shared" si="3"/>
        <v/>
      </c>
      <c r="S52" s="53" t="str">
        <f t="shared" si="2"/>
        <v/>
      </c>
      <c r="T52" s="54"/>
    </row>
    <row r="53" spans="2:20" x14ac:dyDescent="0.3">
      <c r="B53" s="44">
        <f t="shared" si="0"/>
        <v>0</v>
      </c>
      <c r="D53" s="45" t="str">
        <f>IF(AND(E53="",K53=""),"",MAX($D$10:D52)+1)</f>
        <v/>
      </c>
      <c r="E53" s="28"/>
      <c r="F53" s="46" t="str">
        <f>IF(E53="","",_xlfn.XLOOKUP(E53,'Category Works List'!$A$2:$P$2,'Category Works List'!$A$1:$P$1,"NA",0))</f>
        <v/>
      </c>
      <c r="G53" s="47"/>
      <c r="H53" s="48" t="str">
        <f>IF(G53="","",_xlfn.XLOOKUP(G53,'4. Summary of Resilience Works'!$F$10:$F$57,'4. Summary of Resilience Works'!$E$10:$E$57,"NA",0))</f>
        <v/>
      </c>
      <c r="I53" s="28"/>
      <c r="J53" s="48" t="str">
        <f>IF(I53="","",_xlfn.XLOOKUP(I53,'3. Trades'!$D$4:$D$52,'3. Trades'!$C$4:$C$52,"#NA",0))</f>
        <v/>
      </c>
      <c r="K53" s="49"/>
      <c r="L53" s="50"/>
      <c r="M53" s="50"/>
      <c r="N53" s="50"/>
      <c r="O53" s="51"/>
      <c r="P53" s="34"/>
      <c r="Q53" s="52" t="str">
        <f t="shared" si="1"/>
        <v/>
      </c>
      <c r="R53" s="52" t="str">
        <f t="shared" si="3"/>
        <v/>
      </c>
      <c r="S53" s="53" t="str">
        <f t="shared" si="2"/>
        <v/>
      </c>
      <c r="T53" s="54"/>
    </row>
    <row r="54" spans="2:20" x14ac:dyDescent="0.3">
      <c r="B54" s="44">
        <f t="shared" si="0"/>
        <v>0</v>
      </c>
      <c r="D54" s="45" t="str">
        <f>IF(AND(E54="",K54=""),"",MAX($D$10:D53)+1)</f>
        <v/>
      </c>
      <c r="E54" s="28"/>
      <c r="F54" s="46" t="str">
        <f>IF(E54="","",_xlfn.XLOOKUP(E54,'Category Works List'!$A$2:$P$2,'Category Works List'!$A$1:$P$1,"NA",0))</f>
        <v/>
      </c>
      <c r="G54" s="47"/>
      <c r="H54" s="48" t="str">
        <f>IF(G54="","",_xlfn.XLOOKUP(G54,'4. Summary of Resilience Works'!$F$10:$F$57,'4. Summary of Resilience Works'!$E$10:$E$57,"NA",0))</f>
        <v/>
      </c>
      <c r="I54" s="28"/>
      <c r="J54" s="48" t="str">
        <f>IF(I54="","",_xlfn.XLOOKUP(I54,'3. Trades'!$D$4:$D$52,'3. Trades'!$C$4:$C$52,"#NA",0))</f>
        <v/>
      </c>
      <c r="K54" s="49"/>
      <c r="L54" s="50"/>
      <c r="M54" s="50"/>
      <c r="N54" s="50"/>
      <c r="O54" s="51"/>
      <c r="P54" s="34"/>
      <c r="Q54" s="52" t="str">
        <f t="shared" si="1"/>
        <v/>
      </c>
      <c r="R54" s="52" t="str">
        <f t="shared" si="3"/>
        <v/>
      </c>
      <c r="S54" s="53" t="str">
        <f t="shared" si="2"/>
        <v/>
      </c>
      <c r="T54" s="54"/>
    </row>
    <row r="55" spans="2:20" x14ac:dyDescent="0.3">
      <c r="B55" s="44">
        <f t="shared" si="0"/>
        <v>0</v>
      </c>
      <c r="D55" s="45" t="str">
        <f>IF(AND(E55="",K55=""),"",MAX($D$10:D54)+1)</f>
        <v/>
      </c>
      <c r="E55" s="28"/>
      <c r="F55" s="46" t="str">
        <f>IF(E55="","",_xlfn.XLOOKUP(E55,'Category Works List'!$A$2:$P$2,'Category Works List'!$A$1:$P$1,"NA",0))</f>
        <v/>
      </c>
      <c r="G55" s="47"/>
      <c r="H55" s="48" t="str">
        <f>IF(G55="","",_xlfn.XLOOKUP(G55,'4. Summary of Resilience Works'!$F$10:$F$57,'4. Summary of Resilience Works'!$E$10:$E$57,"NA",0))</f>
        <v/>
      </c>
      <c r="I55" s="28"/>
      <c r="J55" s="48" t="str">
        <f>IF(I55="","",_xlfn.XLOOKUP(I55,'3. Trades'!$D$4:$D$52,'3. Trades'!$C$4:$C$52,"#NA",0))</f>
        <v/>
      </c>
      <c r="K55" s="49"/>
      <c r="L55" s="50"/>
      <c r="M55" s="50"/>
      <c r="N55" s="50"/>
      <c r="O55" s="51"/>
      <c r="P55" s="34"/>
      <c r="Q55" s="52" t="str">
        <f t="shared" si="1"/>
        <v/>
      </c>
      <c r="R55" s="52" t="str">
        <f t="shared" si="3"/>
        <v/>
      </c>
      <c r="S55" s="53" t="str">
        <f t="shared" si="2"/>
        <v/>
      </c>
      <c r="T55" s="54"/>
    </row>
    <row r="56" spans="2:20" x14ac:dyDescent="0.3">
      <c r="B56" s="44">
        <f t="shared" si="0"/>
        <v>0</v>
      </c>
      <c r="D56" s="45" t="str">
        <f>IF(AND(E56="",K56=""),"",MAX($D$10:D55)+1)</f>
        <v/>
      </c>
      <c r="E56" s="28"/>
      <c r="F56" s="46" t="str">
        <f>IF(E56="","",_xlfn.XLOOKUP(E56,'Category Works List'!$A$2:$P$2,'Category Works List'!$A$1:$P$1,"NA",0))</f>
        <v/>
      </c>
      <c r="G56" s="47"/>
      <c r="H56" s="48" t="str">
        <f>IF(G56="","",_xlfn.XLOOKUP(G56,'4. Summary of Resilience Works'!$F$10:$F$57,'4. Summary of Resilience Works'!$E$10:$E$57,"NA",0))</f>
        <v/>
      </c>
      <c r="I56" s="28"/>
      <c r="J56" s="48" t="str">
        <f>IF(I56="","",_xlfn.XLOOKUP(I56,'3. Trades'!$D$4:$D$52,'3. Trades'!$C$4:$C$52,"#NA",0))</f>
        <v/>
      </c>
      <c r="K56" s="49"/>
      <c r="L56" s="50"/>
      <c r="M56" s="50"/>
      <c r="N56" s="50"/>
      <c r="O56" s="51"/>
      <c r="P56" s="34"/>
      <c r="Q56" s="52" t="str">
        <f t="shared" si="1"/>
        <v/>
      </c>
      <c r="R56" s="52" t="str">
        <f t="shared" si="3"/>
        <v/>
      </c>
      <c r="S56" s="53" t="str">
        <f t="shared" si="2"/>
        <v/>
      </c>
      <c r="T56" s="54"/>
    </row>
    <row r="57" spans="2:20" x14ac:dyDescent="0.3">
      <c r="B57" s="44">
        <f t="shared" si="0"/>
        <v>0</v>
      </c>
      <c r="D57" s="45" t="str">
        <f>IF(AND(E57="",K57=""),"",MAX($D$10:D56)+1)</f>
        <v/>
      </c>
      <c r="E57" s="28"/>
      <c r="F57" s="46" t="str">
        <f>IF(E57="","",_xlfn.XLOOKUP(E57,'Category Works List'!$A$2:$P$2,'Category Works List'!$A$1:$P$1,"NA",0))</f>
        <v/>
      </c>
      <c r="G57" s="47"/>
      <c r="H57" s="48" t="str">
        <f>IF(G57="","",_xlfn.XLOOKUP(G57,'4. Summary of Resilience Works'!$F$10:$F$57,'4. Summary of Resilience Works'!$E$10:$E$57,"NA",0))</f>
        <v/>
      </c>
      <c r="I57" s="28"/>
      <c r="J57" s="48" t="str">
        <f>IF(I57="","",_xlfn.XLOOKUP(I57,'3. Trades'!$D$4:$D$52,'3. Trades'!$C$4:$C$52,"#NA",0))</f>
        <v/>
      </c>
      <c r="K57" s="49"/>
      <c r="L57" s="50"/>
      <c r="M57" s="50"/>
      <c r="N57" s="50"/>
      <c r="O57" s="51"/>
      <c r="P57" s="34"/>
      <c r="Q57" s="52" t="str">
        <f t="shared" si="1"/>
        <v/>
      </c>
      <c r="R57" s="52" t="str">
        <f t="shared" si="3"/>
        <v/>
      </c>
      <c r="S57" s="53" t="str">
        <f t="shared" si="2"/>
        <v/>
      </c>
      <c r="T57" s="54"/>
    </row>
    <row r="58" spans="2:20" x14ac:dyDescent="0.3">
      <c r="B58" s="44">
        <f t="shared" si="0"/>
        <v>0</v>
      </c>
      <c r="D58" s="45" t="str">
        <f>IF(AND(E58="",K58=""),"",MAX($D$10:D57)+1)</f>
        <v/>
      </c>
      <c r="E58" s="28"/>
      <c r="F58" s="46" t="str">
        <f>IF(E58="","",_xlfn.XLOOKUP(E58,'Category Works List'!$A$2:$P$2,'Category Works List'!$A$1:$P$1,"NA",0))</f>
        <v/>
      </c>
      <c r="G58" s="47"/>
      <c r="H58" s="48" t="str">
        <f>IF(G58="","",_xlfn.XLOOKUP(G58,'4. Summary of Resilience Works'!$F$10:$F$57,'4. Summary of Resilience Works'!$E$10:$E$57,"NA",0))</f>
        <v/>
      </c>
      <c r="I58" s="28"/>
      <c r="J58" s="48" t="str">
        <f>IF(I58="","",_xlfn.XLOOKUP(I58,'3. Trades'!$D$4:$D$52,'3. Trades'!$C$4:$C$52,"#NA",0))</f>
        <v/>
      </c>
      <c r="K58" s="49"/>
      <c r="L58" s="50"/>
      <c r="M58" s="50"/>
      <c r="N58" s="50"/>
      <c r="O58" s="51"/>
      <c r="P58" s="34"/>
      <c r="Q58" s="52" t="str">
        <f t="shared" si="1"/>
        <v/>
      </c>
      <c r="R58" s="52" t="str">
        <f t="shared" si="3"/>
        <v/>
      </c>
      <c r="S58" s="53" t="str">
        <f t="shared" si="2"/>
        <v/>
      </c>
      <c r="T58" s="54"/>
    </row>
    <row r="59" spans="2:20" x14ac:dyDescent="0.3">
      <c r="B59" s="44">
        <f t="shared" si="0"/>
        <v>0</v>
      </c>
      <c r="D59" s="45" t="str">
        <f>IF(AND(E59="",K59=""),"",MAX($D$10:D58)+1)</f>
        <v/>
      </c>
      <c r="E59" s="28"/>
      <c r="F59" s="46" t="str">
        <f>IF(E59="","",_xlfn.XLOOKUP(E59,'Category Works List'!$A$2:$P$2,'Category Works List'!$A$1:$P$1,"NA",0))</f>
        <v/>
      </c>
      <c r="G59" s="47"/>
      <c r="H59" s="48" t="str">
        <f>IF(G59="","",_xlfn.XLOOKUP(G59,'4. Summary of Resilience Works'!$F$10:$F$57,'4. Summary of Resilience Works'!$E$10:$E$57,"NA",0))</f>
        <v/>
      </c>
      <c r="I59" s="28"/>
      <c r="J59" s="48" t="str">
        <f>IF(I59="","",_xlfn.XLOOKUP(I59,'3. Trades'!$D$4:$D$52,'3. Trades'!$C$4:$C$52,"#NA",0))</f>
        <v/>
      </c>
      <c r="K59" s="49"/>
      <c r="L59" s="50"/>
      <c r="M59" s="50"/>
      <c r="N59" s="50"/>
      <c r="O59" s="51"/>
      <c r="P59" s="34"/>
      <c r="Q59" s="52" t="str">
        <f t="shared" si="1"/>
        <v/>
      </c>
      <c r="R59" s="52" t="str">
        <f t="shared" si="3"/>
        <v/>
      </c>
      <c r="S59" s="53" t="str">
        <f t="shared" si="2"/>
        <v/>
      </c>
      <c r="T59" s="54"/>
    </row>
    <row r="60" spans="2:20" x14ac:dyDescent="0.3">
      <c r="B60" s="44">
        <f t="shared" si="0"/>
        <v>0</v>
      </c>
      <c r="D60" s="45" t="str">
        <f>IF(AND(E60="",K60=""),"",MAX($D$10:D59)+1)</f>
        <v/>
      </c>
      <c r="E60" s="28"/>
      <c r="F60" s="46" t="str">
        <f>IF(E60="","",_xlfn.XLOOKUP(E60,'Category Works List'!$A$2:$P$2,'Category Works List'!$A$1:$P$1,"NA",0))</f>
        <v/>
      </c>
      <c r="G60" s="47"/>
      <c r="H60" s="48" t="str">
        <f>IF(G60="","",_xlfn.XLOOKUP(G60,'4. Summary of Resilience Works'!$F$10:$F$57,'4. Summary of Resilience Works'!$E$10:$E$57,"NA",0))</f>
        <v/>
      </c>
      <c r="I60" s="28"/>
      <c r="J60" s="48" t="str">
        <f>IF(I60="","",_xlfn.XLOOKUP(I60,'3. Trades'!$D$4:$D$52,'3. Trades'!$C$4:$C$52,"#NA",0))</f>
        <v/>
      </c>
      <c r="K60" s="49"/>
      <c r="L60" s="50"/>
      <c r="M60" s="50"/>
      <c r="N60" s="50"/>
      <c r="O60" s="51"/>
      <c r="P60" s="34"/>
      <c r="Q60" s="52" t="str">
        <f t="shared" si="1"/>
        <v/>
      </c>
      <c r="R60" s="52" t="str">
        <f t="shared" si="3"/>
        <v/>
      </c>
      <c r="S60" s="53" t="str">
        <f t="shared" si="2"/>
        <v/>
      </c>
      <c r="T60" s="54"/>
    </row>
    <row r="61" spans="2:20" x14ac:dyDescent="0.3">
      <c r="B61" s="44">
        <f t="shared" si="0"/>
        <v>0</v>
      </c>
      <c r="D61" s="45" t="str">
        <f>IF(AND(E61="",K61=""),"",MAX($D$10:D60)+1)</f>
        <v/>
      </c>
      <c r="E61" s="28"/>
      <c r="F61" s="46" t="str">
        <f>IF(E61="","",_xlfn.XLOOKUP(E61,'Category Works List'!$A$2:$P$2,'Category Works List'!$A$1:$P$1,"NA",0))</f>
        <v/>
      </c>
      <c r="G61" s="47"/>
      <c r="H61" s="48" t="str">
        <f>IF(G61="","",_xlfn.XLOOKUP(G61,'4. Summary of Resilience Works'!$F$10:$F$57,'4. Summary of Resilience Works'!$E$10:$E$57,"NA",0))</f>
        <v/>
      </c>
      <c r="I61" s="28"/>
      <c r="J61" s="48" t="str">
        <f>IF(I61="","",_xlfn.XLOOKUP(I61,'3. Trades'!$D$4:$D$52,'3. Trades'!$C$4:$C$52,"#NA",0))</f>
        <v/>
      </c>
      <c r="K61" s="49"/>
      <c r="L61" s="50"/>
      <c r="M61" s="50"/>
      <c r="N61" s="50"/>
      <c r="O61" s="51"/>
      <c r="P61" s="34"/>
      <c r="Q61" s="52" t="str">
        <f t="shared" si="1"/>
        <v/>
      </c>
      <c r="R61" s="52" t="str">
        <f t="shared" si="3"/>
        <v/>
      </c>
      <c r="S61" s="53" t="str">
        <f t="shared" si="2"/>
        <v/>
      </c>
      <c r="T61" s="54"/>
    </row>
    <row r="62" spans="2:20" x14ac:dyDescent="0.3">
      <c r="B62" s="44">
        <f t="shared" si="0"/>
        <v>0</v>
      </c>
      <c r="D62" s="45" t="str">
        <f>IF(AND(E62="",K62=""),"",MAX($D$10:D61)+1)</f>
        <v/>
      </c>
      <c r="E62" s="28"/>
      <c r="F62" s="46" t="str">
        <f>IF(E62="","",_xlfn.XLOOKUP(E62,'Category Works List'!$A$2:$P$2,'Category Works List'!$A$1:$P$1,"NA",0))</f>
        <v/>
      </c>
      <c r="G62" s="47"/>
      <c r="H62" s="48" t="str">
        <f>IF(G62="","",_xlfn.XLOOKUP(G62,'4. Summary of Resilience Works'!$F$10:$F$57,'4. Summary of Resilience Works'!$E$10:$E$57,"NA",0))</f>
        <v/>
      </c>
      <c r="I62" s="28"/>
      <c r="J62" s="48" t="str">
        <f>IF(I62="","",_xlfn.XLOOKUP(I62,'3. Trades'!$D$4:$D$52,'3. Trades'!$C$4:$C$52,"#NA",0))</f>
        <v/>
      </c>
      <c r="K62" s="49"/>
      <c r="L62" s="50"/>
      <c r="M62" s="50"/>
      <c r="N62" s="50"/>
      <c r="O62" s="51"/>
      <c r="P62" s="34"/>
      <c r="Q62" s="52" t="str">
        <f t="shared" si="1"/>
        <v/>
      </c>
      <c r="R62" s="52" t="str">
        <f t="shared" si="3"/>
        <v/>
      </c>
      <c r="S62" s="53" t="str">
        <f t="shared" si="2"/>
        <v/>
      </c>
      <c r="T62" s="54"/>
    </row>
    <row r="63" spans="2:20" x14ac:dyDescent="0.3">
      <c r="B63" s="44">
        <f t="shared" si="0"/>
        <v>0</v>
      </c>
      <c r="D63" s="45" t="str">
        <f>IF(AND(E63="",K63=""),"",MAX($D$10:D62)+1)</f>
        <v/>
      </c>
      <c r="E63" s="28"/>
      <c r="F63" s="46" t="str">
        <f>IF(E63="","",_xlfn.XLOOKUP(E63,'Category Works List'!$A$2:$P$2,'Category Works List'!$A$1:$P$1,"NA",0))</f>
        <v/>
      </c>
      <c r="G63" s="47"/>
      <c r="H63" s="48" t="str">
        <f>IF(G63="","",_xlfn.XLOOKUP(G63,'4. Summary of Resilience Works'!$F$10:$F$57,'4. Summary of Resilience Works'!$E$10:$E$57,"NA",0))</f>
        <v/>
      </c>
      <c r="I63" s="28"/>
      <c r="J63" s="48" t="str">
        <f>IF(I63="","",_xlfn.XLOOKUP(I63,'3. Trades'!$D$4:$D$52,'3. Trades'!$C$4:$C$52,"#NA",0))</f>
        <v/>
      </c>
      <c r="K63" s="49"/>
      <c r="L63" s="50"/>
      <c r="M63" s="50"/>
      <c r="N63" s="50"/>
      <c r="O63" s="51"/>
      <c r="P63" s="34"/>
      <c r="Q63" s="52" t="str">
        <f t="shared" si="1"/>
        <v/>
      </c>
      <c r="R63" s="52" t="str">
        <f t="shared" si="3"/>
        <v/>
      </c>
      <c r="S63" s="53" t="str">
        <f t="shared" si="2"/>
        <v/>
      </c>
      <c r="T63" s="54"/>
    </row>
    <row r="64" spans="2:20" x14ac:dyDescent="0.3">
      <c r="B64" s="44">
        <f t="shared" si="0"/>
        <v>0</v>
      </c>
      <c r="D64" s="45" t="str">
        <f>IF(AND(E64="",K64=""),"",MAX($D$10:D63)+1)</f>
        <v/>
      </c>
      <c r="E64" s="28"/>
      <c r="F64" s="46" t="str">
        <f>IF(E64="","",_xlfn.XLOOKUP(E64,'Category Works List'!$A$2:$P$2,'Category Works List'!$A$1:$P$1,"NA",0))</f>
        <v/>
      </c>
      <c r="G64" s="47"/>
      <c r="H64" s="48" t="str">
        <f>IF(G64="","",_xlfn.XLOOKUP(G64,'4. Summary of Resilience Works'!$F$10:$F$57,'4. Summary of Resilience Works'!$E$10:$E$57,"NA",0))</f>
        <v/>
      </c>
      <c r="I64" s="28"/>
      <c r="J64" s="48" t="str">
        <f>IF(I64="","",_xlfn.XLOOKUP(I64,'3. Trades'!$D$4:$D$52,'3. Trades'!$C$4:$C$52,"#NA",0))</f>
        <v/>
      </c>
      <c r="K64" s="49"/>
      <c r="L64" s="50"/>
      <c r="M64" s="50"/>
      <c r="N64" s="50"/>
      <c r="O64" s="51"/>
      <c r="P64" s="34"/>
      <c r="Q64" s="52" t="str">
        <f t="shared" si="1"/>
        <v/>
      </c>
      <c r="R64" s="52" t="str">
        <f t="shared" si="3"/>
        <v/>
      </c>
      <c r="S64" s="53" t="str">
        <f t="shared" si="2"/>
        <v/>
      </c>
      <c r="T64" s="54"/>
    </row>
    <row r="65" spans="2:20" x14ac:dyDescent="0.3">
      <c r="B65" s="44">
        <f t="shared" si="0"/>
        <v>0</v>
      </c>
      <c r="D65" s="45" t="str">
        <f>IF(AND(E65="",K65=""),"",MAX($D$10:D64)+1)</f>
        <v/>
      </c>
      <c r="E65" s="28"/>
      <c r="F65" s="46" t="str">
        <f>IF(E65="","",_xlfn.XLOOKUP(E65,'Category Works List'!$A$2:$P$2,'Category Works List'!$A$1:$P$1,"NA",0))</f>
        <v/>
      </c>
      <c r="G65" s="47"/>
      <c r="H65" s="48" t="str">
        <f>IF(G65="","",_xlfn.XLOOKUP(G65,'4. Summary of Resilience Works'!$F$10:$F$57,'4. Summary of Resilience Works'!$E$10:$E$57,"NA",0))</f>
        <v/>
      </c>
      <c r="I65" s="28"/>
      <c r="J65" s="48" t="str">
        <f>IF(I65="","",_xlfn.XLOOKUP(I65,'3. Trades'!$D$4:$D$52,'3. Trades'!$C$4:$C$52,"#NA",0))</f>
        <v/>
      </c>
      <c r="K65" s="49"/>
      <c r="L65" s="50"/>
      <c r="M65" s="50"/>
      <c r="N65" s="50"/>
      <c r="O65" s="51"/>
      <c r="P65" s="34"/>
      <c r="Q65" s="52" t="str">
        <f t="shared" si="1"/>
        <v/>
      </c>
      <c r="R65" s="52" t="str">
        <f t="shared" si="3"/>
        <v/>
      </c>
      <c r="S65" s="53" t="str">
        <f t="shared" si="2"/>
        <v/>
      </c>
      <c r="T65" s="54"/>
    </row>
    <row r="66" spans="2:20" x14ac:dyDescent="0.3">
      <c r="B66" s="44">
        <f t="shared" si="0"/>
        <v>0</v>
      </c>
      <c r="D66" s="45" t="str">
        <f>IF(AND(E66="",K66=""),"",MAX($D$10:D65)+1)</f>
        <v/>
      </c>
      <c r="E66" s="28"/>
      <c r="F66" s="46" t="str">
        <f>IF(E66="","",_xlfn.XLOOKUP(E66,'Category Works List'!$A$2:$P$2,'Category Works List'!$A$1:$P$1,"NA",0))</f>
        <v/>
      </c>
      <c r="G66" s="47"/>
      <c r="H66" s="48" t="str">
        <f>IF(G66="","",_xlfn.XLOOKUP(G66,'4. Summary of Resilience Works'!$F$10:$F$57,'4. Summary of Resilience Works'!$E$10:$E$57,"NA",0))</f>
        <v/>
      </c>
      <c r="I66" s="28"/>
      <c r="J66" s="48" t="str">
        <f>IF(I66="","",_xlfn.XLOOKUP(I66,'3. Trades'!$D$4:$D$52,'3. Trades'!$C$4:$C$52,"#NA",0))</f>
        <v/>
      </c>
      <c r="K66" s="49"/>
      <c r="L66" s="50"/>
      <c r="M66" s="50"/>
      <c r="N66" s="50"/>
      <c r="O66" s="51"/>
      <c r="P66" s="34"/>
      <c r="Q66" s="52" t="str">
        <f t="shared" si="1"/>
        <v/>
      </c>
      <c r="R66" s="52" t="str">
        <f t="shared" si="3"/>
        <v/>
      </c>
      <c r="S66" s="53" t="str">
        <f t="shared" si="2"/>
        <v/>
      </c>
      <c r="T66" s="54"/>
    </row>
    <row r="67" spans="2:20" x14ac:dyDescent="0.3">
      <c r="B67" s="44">
        <f t="shared" si="0"/>
        <v>0</v>
      </c>
      <c r="D67" s="45" t="str">
        <f>IF(AND(E67="",K67=""),"",MAX($D$10:D66)+1)</f>
        <v/>
      </c>
      <c r="E67" s="28"/>
      <c r="F67" s="46" t="str">
        <f>IF(E67="","",_xlfn.XLOOKUP(E67,'Category Works List'!$A$2:$P$2,'Category Works List'!$A$1:$P$1,"NA",0))</f>
        <v/>
      </c>
      <c r="G67" s="47"/>
      <c r="H67" s="48" t="str">
        <f>IF(G67="","",_xlfn.XLOOKUP(G67,'4. Summary of Resilience Works'!$F$10:$F$57,'4. Summary of Resilience Works'!$E$10:$E$57,"NA",0))</f>
        <v/>
      </c>
      <c r="I67" s="28"/>
      <c r="J67" s="48" t="str">
        <f>IF(I67="","",_xlfn.XLOOKUP(I67,'3. Trades'!$D$4:$D$52,'3. Trades'!$C$4:$C$52,"#NA",0))</f>
        <v/>
      </c>
      <c r="K67" s="49"/>
      <c r="L67" s="50"/>
      <c r="M67" s="50"/>
      <c r="N67" s="50"/>
      <c r="O67" s="51"/>
      <c r="P67" s="34"/>
      <c r="Q67" s="52" t="str">
        <f t="shared" si="1"/>
        <v/>
      </c>
      <c r="R67" s="52" t="str">
        <f t="shared" si="3"/>
        <v/>
      </c>
      <c r="S67" s="53" t="str">
        <f t="shared" si="2"/>
        <v/>
      </c>
      <c r="T67" s="54"/>
    </row>
    <row r="68" spans="2:20" x14ac:dyDescent="0.3">
      <c r="B68" s="44">
        <f t="shared" si="0"/>
        <v>0</v>
      </c>
      <c r="D68" s="45" t="str">
        <f>IF(AND(E68="",K68=""),"",MAX($D$10:D67)+1)</f>
        <v/>
      </c>
      <c r="E68" s="28"/>
      <c r="F68" s="46" t="str">
        <f>IF(E68="","",_xlfn.XLOOKUP(E68,'Category Works List'!$A$2:$P$2,'Category Works List'!$A$1:$P$1,"NA",0))</f>
        <v/>
      </c>
      <c r="G68" s="47"/>
      <c r="H68" s="48" t="str">
        <f>IF(G68="","",_xlfn.XLOOKUP(G68,'4. Summary of Resilience Works'!$F$10:$F$57,'4. Summary of Resilience Works'!$E$10:$E$57,"NA",0))</f>
        <v/>
      </c>
      <c r="I68" s="28"/>
      <c r="J68" s="48" t="str">
        <f>IF(I68="","",_xlfn.XLOOKUP(I68,'3. Trades'!$D$4:$D$52,'3. Trades'!$C$4:$C$52,"#NA",0))</f>
        <v/>
      </c>
      <c r="K68" s="49"/>
      <c r="L68" s="50"/>
      <c r="M68" s="50"/>
      <c r="N68" s="50"/>
      <c r="O68" s="51"/>
      <c r="P68" s="34"/>
      <c r="Q68" s="52" t="str">
        <f t="shared" si="1"/>
        <v/>
      </c>
      <c r="R68" s="52" t="str">
        <f t="shared" si="3"/>
        <v/>
      </c>
      <c r="S68" s="53" t="str">
        <f t="shared" si="2"/>
        <v/>
      </c>
      <c r="T68" s="54"/>
    </row>
    <row r="69" spans="2:20" x14ac:dyDescent="0.3">
      <c r="B69" s="44">
        <f t="shared" si="0"/>
        <v>0</v>
      </c>
      <c r="D69" s="45" t="str">
        <f>IF(AND(E69="",K69=""),"",MAX($D$10:D68)+1)</f>
        <v/>
      </c>
      <c r="E69" s="28"/>
      <c r="F69" s="46" t="str">
        <f>IF(E69="","",_xlfn.XLOOKUP(E69,'Category Works List'!$A$2:$P$2,'Category Works List'!$A$1:$P$1,"NA",0))</f>
        <v/>
      </c>
      <c r="G69" s="47"/>
      <c r="H69" s="48" t="str">
        <f>IF(G69="","",_xlfn.XLOOKUP(G69,'4. Summary of Resilience Works'!$F$10:$F$57,'4. Summary of Resilience Works'!$E$10:$E$57,"NA",0))</f>
        <v/>
      </c>
      <c r="I69" s="28"/>
      <c r="J69" s="48" t="str">
        <f>IF(I69="","",_xlfn.XLOOKUP(I69,'3. Trades'!$D$4:$D$52,'3. Trades'!$C$4:$C$52,"#NA",0))</f>
        <v/>
      </c>
      <c r="K69" s="49"/>
      <c r="L69" s="50"/>
      <c r="M69" s="50"/>
      <c r="N69" s="50"/>
      <c r="O69" s="51"/>
      <c r="P69" s="34"/>
      <c r="Q69" s="52" t="str">
        <f t="shared" si="1"/>
        <v/>
      </c>
      <c r="R69" s="52" t="str">
        <f t="shared" si="3"/>
        <v/>
      </c>
      <c r="S69" s="53" t="str">
        <f t="shared" si="2"/>
        <v/>
      </c>
      <c r="T69" s="54"/>
    </row>
    <row r="70" spans="2:20" x14ac:dyDescent="0.3">
      <c r="B70" s="44">
        <f t="shared" si="0"/>
        <v>0</v>
      </c>
      <c r="D70" s="45" t="str">
        <f>IF(AND(E70="",K70=""),"",MAX($D$10:D69)+1)</f>
        <v/>
      </c>
      <c r="E70" s="28"/>
      <c r="F70" s="46" t="str">
        <f>IF(E70="","",_xlfn.XLOOKUP(E70,'Category Works List'!$A$2:$P$2,'Category Works List'!$A$1:$P$1,"NA",0))</f>
        <v/>
      </c>
      <c r="G70" s="47"/>
      <c r="H70" s="48" t="str">
        <f>IF(G70="","",_xlfn.XLOOKUP(G70,'4. Summary of Resilience Works'!$F$10:$F$57,'4. Summary of Resilience Works'!$E$10:$E$57,"NA",0))</f>
        <v/>
      </c>
      <c r="I70" s="28"/>
      <c r="J70" s="48" t="str">
        <f>IF(I70="","",_xlfn.XLOOKUP(I70,'3. Trades'!$D$4:$D$52,'3. Trades'!$C$4:$C$52,"#NA",0))</f>
        <v/>
      </c>
      <c r="K70" s="49"/>
      <c r="L70" s="50"/>
      <c r="M70" s="50"/>
      <c r="N70" s="50"/>
      <c r="O70" s="51"/>
      <c r="P70" s="34"/>
      <c r="Q70" s="52" t="str">
        <f t="shared" si="1"/>
        <v/>
      </c>
      <c r="R70" s="52" t="str">
        <f t="shared" si="3"/>
        <v/>
      </c>
      <c r="S70" s="53" t="str">
        <f t="shared" si="2"/>
        <v/>
      </c>
      <c r="T70" s="54"/>
    </row>
    <row r="71" spans="2:20" x14ac:dyDescent="0.3">
      <c r="B71" s="44">
        <f t="shared" si="0"/>
        <v>0</v>
      </c>
      <c r="D71" s="45" t="str">
        <f>IF(AND(E71="",K71=""),"",MAX($D$10:D70)+1)</f>
        <v/>
      </c>
      <c r="E71" s="28"/>
      <c r="F71" s="46" t="str">
        <f>IF(E71="","",_xlfn.XLOOKUP(E71,'Category Works List'!$A$2:$P$2,'Category Works List'!$A$1:$P$1,"NA",0))</f>
        <v/>
      </c>
      <c r="G71" s="47"/>
      <c r="H71" s="48" t="str">
        <f>IF(G71="","",_xlfn.XLOOKUP(G71,'4. Summary of Resilience Works'!$F$10:$F$57,'4. Summary of Resilience Works'!$E$10:$E$57,"NA",0))</f>
        <v/>
      </c>
      <c r="I71" s="28"/>
      <c r="J71" s="48" t="str">
        <f>IF(I71="","",_xlfn.XLOOKUP(I71,'3. Trades'!$D$4:$D$52,'3. Trades'!$C$4:$C$52,"#NA",0))</f>
        <v/>
      </c>
      <c r="K71" s="49"/>
      <c r="L71" s="50"/>
      <c r="M71" s="50"/>
      <c r="N71" s="50"/>
      <c r="O71" s="51"/>
      <c r="P71" s="34"/>
      <c r="Q71" s="52" t="str">
        <f t="shared" si="1"/>
        <v/>
      </c>
      <c r="R71" s="52" t="str">
        <f t="shared" si="3"/>
        <v/>
      </c>
      <c r="S71" s="53" t="str">
        <f t="shared" si="2"/>
        <v/>
      </c>
      <c r="T71" s="54"/>
    </row>
    <row r="72" spans="2:20" x14ac:dyDescent="0.3">
      <c r="B72" s="44">
        <f t="shared" si="0"/>
        <v>0</v>
      </c>
      <c r="D72" s="45" t="str">
        <f>IF(AND(E72="",K72=""),"",MAX($D$10:D71)+1)</f>
        <v/>
      </c>
      <c r="E72" s="28"/>
      <c r="F72" s="46" t="str">
        <f>IF(E72="","",_xlfn.XLOOKUP(E72,'Category Works List'!$A$2:$P$2,'Category Works List'!$A$1:$P$1,"NA",0))</f>
        <v/>
      </c>
      <c r="G72" s="47"/>
      <c r="H72" s="48" t="str">
        <f>IF(G72="","",_xlfn.XLOOKUP(G72,'4. Summary of Resilience Works'!$F$10:$F$57,'4. Summary of Resilience Works'!$E$10:$E$57,"NA",0))</f>
        <v/>
      </c>
      <c r="I72" s="28"/>
      <c r="J72" s="48" t="str">
        <f>IF(I72="","",_xlfn.XLOOKUP(I72,'3. Trades'!$D$4:$D$52,'3. Trades'!$C$4:$C$52,"#NA",0))</f>
        <v/>
      </c>
      <c r="K72" s="49"/>
      <c r="L72" s="50"/>
      <c r="M72" s="50"/>
      <c r="N72" s="50"/>
      <c r="O72" s="51"/>
      <c r="P72" s="34"/>
      <c r="Q72" s="52" t="str">
        <f t="shared" si="1"/>
        <v/>
      </c>
      <c r="R72" s="52" t="str">
        <f t="shared" si="3"/>
        <v/>
      </c>
      <c r="S72" s="53" t="str">
        <f t="shared" si="2"/>
        <v/>
      </c>
      <c r="T72" s="54"/>
    </row>
    <row r="73" spans="2:20" x14ac:dyDescent="0.3">
      <c r="B73" s="44">
        <f t="shared" si="0"/>
        <v>0</v>
      </c>
      <c r="D73" s="45" t="str">
        <f>IF(AND(E73="",K73=""),"",MAX($D$10:D72)+1)</f>
        <v/>
      </c>
      <c r="E73" s="28"/>
      <c r="F73" s="46" t="str">
        <f>IF(E73="","",_xlfn.XLOOKUP(E73,'Category Works List'!$A$2:$P$2,'Category Works List'!$A$1:$P$1,"NA",0))</f>
        <v/>
      </c>
      <c r="G73" s="47"/>
      <c r="H73" s="48" t="str">
        <f>IF(G73="","",_xlfn.XLOOKUP(G73,'4. Summary of Resilience Works'!$F$10:$F$57,'4. Summary of Resilience Works'!$E$10:$E$57,"NA",0))</f>
        <v/>
      </c>
      <c r="I73" s="28"/>
      <c r="J73" s="48" t="str">
        <f>IF(I73="","",_xlfn.XLOOKUP(I73,'3. Trades'!$D$4:$D$52,'3. Trades'!$C$4:$C$52,"#NA",0))</f>
        <v/>
      </c>
      <c r="K73" s="49"/>
      <c r="L73" s="50"/>
      <c r="M73" s="50"/>
      <c r="N73" s="50"/>
      <c r="O73" s="51"/>
      <c r="P73" s="34"/>
      <c r="Q73" s="52" t="str">
        <f t="shared" si="1"/>
        <v/>
      </c>
      <c r="R73" s="52" t="str">
        <f t="shared" si="3"/>
        <v/>
      </c>
      <c r="S73" s="53" t="str">
        <f t="shared" si="2"/>
        <v/>
      </c>
      <c r="T73" s="54"/>
    </row>
    <row r="74" spans="2:20" x14ac:dyDescent="0.3">
      <c r="B74" s="44">
        <f t="shared" si="0"/>
        <v>0</v>
      </c>
      <c r="D74" s="45" t="str">
        <f>IF(AND(E74="",K74=""),"",MAX($D$10:D73)+1)</f>
        <v/>
      </c>
      <c r="E74" s="28"/>
      <c r="F74" s="46" t="str">
        <f>IF(E74="","",_xlfn.XLOOKUP(E74,'Category Works List'!$A$2:$P$2,'Category Works List'!$A$1:$P$1,"NA",0))</f>
        <v/>
      </c>
      <c r="G74" s="47"/>
      <c r="H74" s="48" t="str">
        <f>IF(G74="","",_xlfn.XLOOKUP(G74,'4. Summary of Resilience Works'!$F$10:$F$57,'4. Summary of Resilience Works'!$E$10:$E$57,"NA",0))</f>
        <v/>
      </c>
      <c r="I74" s="28"/>
      <c r="J74" s="48" t="str">
        <f>IF(I74="","",_xlfn.XLOOKUP(I74,'3. Trades'!$D$4:$D$52,'3. Trades'!$C$4:$C$52,"#NA",0))</f>
        <v/>
      </c>
      <c r="K74" s="49"/>
      <c r="L74" s="50"/>
      <c r="M74" s="50"/>
      <c r="N74" s="50"/>
      <c r="O74" s="51"/>
      <c r="P74" s="34"/>
      <c r="Q74" s="52" t="str">
        <f t="shared" si="1"/>
        <v/>
      </c>
      <c r="R74" s="52" t="str">
        <f t="shared" si="3"/>
        <v/>
      </c>
      <c r="S74" s="53" t="str">
        <f t="shared" si="2"/>
        <v/>
      </c>
      <c r="T74" s="54"/>
    </row>
    <row r="75" spans="2:20" x14ac:dyDescent="0.3">
      <c r="B75" s="44">
        <f t="shared" si="0"/>
        <v>0</v>
      </c>
      <c r="D75" s="45" t="str">
        <f>IF(AND(E75="",K75=""),"",MAX($D$10:D74)+1)</f>
        <v/>
      </c>
      <c r="E75" s="28"/>
      <c r="F75" s="46" t="str">
        <f>IF(E75="","",_xlfn.XLOOKUP(E75,'Category Works List'!$A$2:$P$2,'Category Works List'!$A$1:$P$1,"NA",0))</f>
        <v/>
      </c>
      <c r="G75" s="47"/>
      <c r="H75" s="48" t="str">
        <f>IF(G75="","",_xlfn.XLOOKUP(G75,'4. Summary of Resilience Works'!$F$10:$F$57,'4. Summary of Resilience Works'!$E$10:$E$57,"NA",0))</f>
        <v/>
      </c>
      <c r="I75" s="28"/>
      <c r="J75" s="48" t="str">
        <f>IF(I75="","",_xlfn.XLOOKUP(I75,'3. Trades'!$D$4:$D$52,'3. Trades'!$C$4:$C$52,"#NA",0))</f>
        <v/>
      </c>
      <c r="K75" s="49"/>
      <c r="L75" s="50"/>
      <c r="M75" s="50"/>
      <c r="N75" s="50"/>
      <c r="O75" s="51"/>
      <c r="P75" s="34"/>
      <c r="Q75" s="52" t="str">
        <f t="shared" si="1"/>
        <v/>
      </c>
      <c r="R75" s="52" t="str">
        <f t="shared" si="3"/>
        <v/>
      </c>
      <c r="S75" s="53" t="str">
        <f t="shared" si="2"/>
        <v/>
      </c>
      <c r="T75" s="54"/>
    </row>
    <row r="76" spans="2:20" x14ac:dyDescent="0.3">
      <c r="B76" s="44">
        <f t="shared" si="0"/>
        <v>0</v>
      </c>
      <c r="D76" s="45" t="str">
        <f>IF(AND(E76="",K76=""),"",MAX($D$10:D75)+1)</f>
        <v/>
      </c>
      <c r="E76" s="28"/>
      <c r="F76" s="46" t="str">
        <f>IF(E76="","",_xlfn.XLOOKUP(E76,'Category Works List'!$A$2:$P$2,'Category Works List'!$A$1:$P$1,"NA",0))</f>
        <v/>
      </c>
      <c r="G76" s="47"/>
      <c r="H76" s="48" t="str">
        <f>IF(G76="","",_xlfn.XLOOKUP(G76,'4. Summary of Resilience Works'!$F$10:$F$57,'4. Summary of Resilience Works'!$E$10:$E$57,"NA",0))</f>
        <v/>
      </c>
      <c r="I76" s="28"/>
      <c r="J76" s="48" t="str">
        <f>IF(I76="","",_xlfn.XLOOKUP(I76,'3. Trades'!$D$4:$D$52,'3. Trades'!$C$4:$C$52,"#NA",0))</f>
        <v/>
      </c>
      <c r="K76" s="49"/>
      <c r="L76" s="50"/>
      <c r="M76" s="50"/>
      <c r="N76" s="50"/>
      <c r="O76" s="51"/>
      <c r="P76" s="34"/>
      <c r="Q76" s="52" t="str">
        <f t="shared" si="1"/>
        <v/>
      </c>
      <c r="R76" s="52" t="str">
        <f t="shared" si="3"/>
        <v/>
      </c>
      <c r="S76" s="53" t="str">
        <f t="shared" si="2"/>
        <v/>
      </c>
      <c r="T76" s="54"/>
    </row>
    <row r="77" spans="2:20" x14ac:dyDescent="0.3">
      <c r="B77" s="44">
        <f t="shared" si="0"/>
        <v>0</v>
      </c>
      <c r="D77" s="45" t="str">
        <f>IF(AND(E77="",K77=""),"",MAX($D$10:D76)+1)</f>
        <v/>
      </c>
      <c r="E77" s="28"/>
      <c r="F77" s="46" t="str">
        <f>IF(E77="","",_xlfn.XLOOKUP(E77,'Category Works List'!$A$2:$P$2,'Category Works List'!$A$1:$P$1,"NA",0))</f>
        <v/>
      </c>
      <c r="G77" s="47"/>
      <c r="H77" s="48" t="str">
        <f>IF(G77="","",_xlfn.XLOOKUP(G77,'4. Summary of Resilience Works'!$F$10:$F$57,'4. Summary of Resilience Works'!$E$10:$E$57,"NA",0))</f>
        <v/>
      </c>
      <c r="I77" s="28"/>
      <c r="J77" s="48" t="str">
        <f>IF(I77="","",_xlfn.XLOOKUP(I77,'3. Trades'!$D$4:$D$52,'3. Trades'!$C$4:$C$52,"#NA",0))</f>
        <v/>
      </c>
      <c r="K77" s="49"/>
      <c r="L77" s="50"/>
      <c r="M77" s="50"/>
      <c r="N77" s="50"/>
      <c r="O77" s="51"/>
      <c r="P77" s="34"/>
      <c r="Q77" s="52" t="str">
        <f t="shared" si="1"/>
        <v/>
      </c>
      <c r="R77" s="52" t="str">
        <f t="shared" si="3"/>
        <v/>
      </c>
      <c r="S77" s="53" t="str">
        <f t="shared" si="2"/>
        <v/>
      </c>
      <c r="T77" s="54"/>
    </row>
    <row r="78" spans="2:20" x14ac:dyDescent="0.3">
      <c r="B78" s="44">
        <f t="shared" ref="B78:B141" si="4">IF(D78="",0,1)</f>
        <v>0</v>
      </c>
      <c r="D78" s="45" t="str">
        <f>IF(AND(E78="",K78=""),"",MAX($D$10:D77)+1)</f>
        <v/>
      </c>
      <c r="E78" s="28"/>
      <c r="F78" s="46" t="str">
        <f>IF(E78="","",_xlfn.XLOOKUP(E78,'Category Works List'!$A$2:$P$2,'Category Works List'!$A$1:$P$1,"NA",0))</f>
        <v/>
      </c>
      <c r="G78" s="47"/>
      <c r="H78" s="48" t="str">
        <f>IF(G78="","",_xlfn.XLOOKUP(G78,'4. Summary of Resilience Works'!$F$10:$F$57,'4. Summary of Resilience Works'!$E$10:$E$57,"NA",0))</f>
        <v/>
      </c>
      <c r="I78" s="28"/>
      <c r="J78" s="48" t="str">
        <f>IF(I78="","",_xlfn.XLOOKUP(I78,'3. Trades'!$D$4:$D$52,'3. Trades'!$C$4:$C$52,"#NA",0))</f>
        <v/>
      </c>
      <c r="K78" s="49"/>
      <c r="L78" s="50"/>
      <c r="M78" s="50"/>
      <c r="N78" s="50"/>
      <c r="O78" s="51"/>
      <c r="P78" s="34"/>
      <c r="Q78" s="52" t="str">
        <f t="shared" ref="Q78:Q141" si="5">IF(O78="","",IF(L78="Yes",M78*O78,""))</f>
        <v/>
      </c>
      <c r="R78" s="52" t="str">
        <f t="shared" si="3"/>
        <v/>
      </c>
      <c r="S78" s="53" t="str">
        <f t="shared" ref="S78:S141" si="6">IF(AND(M78="",O78=""),"",M78*O78)</f>
        <v/>
      </c>
      <c r="T78" s="54"/>
    </row>
    <row r="79" spans="2:20" x14ac:dyDescent="0.3">
      <c r="B79" s="44">
        <f t="shared" si="4"/>
        <v>0</v>
      </c>
      <c r="D79" s="45" t="str">
        <f>IF(AND(E79="",K79=""),"",MAX($D$10:D78)+1)</f>
        <v/>
      </c>
      <c r="E79" s="28"/>
      <c r="F79" s="46" t="str">
        <f>IF(E79="","",_xlfn.XLOOKUP(E79,'Category Works List'!$A$2:$P$2,'Category Works List'!$A$1:$P$1,"NA",0))</f>
        <v/>
      </c>
      <c r="G79" s="47"/>
      <c r="H79" s="48" t="str">
        <f>IF(G79="","",_xlfn.XLOOKUP(G79,'4. Summary of Resilience Works'!$F$10:$F$57,'4. Summary of Resilience Works'!$E$10:$E$57,"NA",0))</f>
        <v/>
      </c>
      <c r="I79" s="28"/>
      <c r="J79" s="48" t="str">
        <f>IF(I79="","",_xlfn.XLOOKUP(I79,'3. Trades'!$D$4:$D$52,'3. Trades'!$C$4:$C$52,"#NA",0))</f>
        <v/>
      </c>
      <c r="K79" s="49"/>
      <c r="L79" s="50"/>
      <c r="M79" s="50"/>
      <c r="N79" s="50"/>
      <c r="O79" s="51"/>
      <c r="P79" s="34"/>
      <c r="Q79" s="52" t="str">
        <f t="shared" si="5"/>
        <v/>
      </c>
      <c r="R79" s="52" t="str">
        <f t="shared" ref="R79:R142" si="7">IF(O79="","",IF(L79&lt;&gt;"Yes",M79*O79,""))</f>
        <v/>
      </c>
      <c r="S79" s="53" t="str">
        <f t="shared" si="6"/>
        <v/>
      </c>
      <c r="T79" s="54"/>
    </row>
    <row r="80" spans="2:20" x14ac:dyDescent="0.3">
      <c r="B80" s="44">
        <f t="shared" si="4"/>
        <v>0</v>
      </c>
      <c r="D80" s="45" t="str">
        <f>IF(AND(E80="",K80=""),"",MAX($D$10:D79)+1)</f>
        <v/>
      </c>
      <c r="E80" s="28"/>
      <c r="F80" s="46" t="str">
        <f>IF(E80="","",_xlfn.XLOOKUP(E80,'Category Works List'!$A$2:$P$2,'Category Works List'!$A$1:$P$1,"NA",0))</f>
        <v/>
      </c>
      <c r="G80" s="47"/>
      <c r="H80" s="48" t="str">
        <f>IF(G80="","",_xlfn.XLOOKUP(G80,'4. Summary of Resilience Works'!$F$10:$F$57,'4. Summary of Resilience Works'!$E$10:$E$57,"NA",0))</f>
        <v/>
      </c>
      <c r="I80" s="28"/>
      <c r="J80" s="48" t="str">
        <f>IF(I80="","",_xlfn.XLOOKUP(I80,'3. Trades'!$D$4:$D$52,'3. Trades'!$C$4:$C$52,"#NA",0))</f>
        <v/>
      </c>
      <c r="K80" s="49"/>
      <c r="L80" s="50"/>
      <c r="M80" s="50"/>
      <c r="N80" s="50"/>
      <c r="O80" s="51"/>
      <c r="P80" s="34"/>
      <c r="Q80" s="52" t="str">
        <f t="shared" si="5"/>
        <v/>
      </c>
      <c r="R80" s="52" t="str">
        <f t="shared" si="7"/>
        <v/>
      </c>
      <c r="S80" s="53" t="str">
        <f t="shared" si="6"/>
        <v/>
      </c>
      <c r="T80" s="54"/>
    </row>
    <row r="81" spans="2:20" x14ac:dyDescent="0.3">
      <c r="B81" s="44">
        <f t="shared" si="4"/>
        <v>0</v>
      </c>
      <c r="D81" s="45" t="str">
        <f>IF(AND(E81="",K81=""),"",MAX($D$10:D80)+1)</f>
        <v/>
      </c>
      <c r="E81" s="28"/>
      <c r="F81" s="46" t="str">
        <f>IF(E81="","",_xlfn.XLOOKUP(E81,'Category Works List'!$A$2:$P$2,'Category Works List'!$A$1:$P$1,"NA",0))</f>
        <v/>
      </c>
      <c r="G81" s="47"/>
      <c r="H81" s="48" t="str">
        <f>IF(G81="","",_xlfn.XLOOKUP(G81,'4. Summary of Resilience Works'!$F$10:$F$57,'4. Summary of Resilience Works'!$E$10:$E$57,"NA",0))</f>
        <v/>
      </c>
      <c r="I81" s="28"/>
      <c r="J81" s="48" t="str">
        <f>IF(I81="","",_xlfn.XLOOKUP(I81,'3. Trades'!$D$4:$D$52,'3. Trades'!$C$4:$C$52,"#NA",0))</f>
        <v/>
      </c>
      <c r="K81" s="49"/>
      <c r="L81" s="50"/>
      <c r="M81" s="50"/>
      <c r="N81" s="50"/>
      <c r="O81" s="51"/>
      <c r="P81" s="34"/>
      <c r="Q81" s="52" t="str">
        <f t="shared" si="5"/>
        <v/>
      </c>
      <c r="R81" s="52" t="str">
        <f t="shared" si="7"/>
        <v/>
      </c>
      <c r="S81" s="53" t="str">
        <f t="shared" si="6"/>
        <v/>
      </c>
      <c r="T81" s="54"/>
    </row>
    <row r="82" spans="2:20" x14ac:dyDescent="0.3">
      <c r="B82" s="44">
        <f t="shared" si="4"/>
        <v>0</v>
      </c>
      <c r="D82" s="45" t="str">
        <f>IF(AND(E82="",K82=""),"",MAX($D$10:D81)+1)</f>
        <v/>
      </c>
      <c r="E82" s="28"/>
      <c r="F82" s="46" t="str">
        <f>IF(E82="","",_xlfn.XLOOKUP(E82,'Category Works List'!$A$2:$P$2,'Category Works List'!$A$1:$P$1,"NA",0))</f>
        <v/>
      </c>
      <c r="G82" s="47"/>
      <c r="H82" s="48" t="str">
        <f>IF(G82="","",_xlfn.XLOOKUP(G82,'4. Summary of Resilience Works'!$F$10:$F$57,'4. Summary of Resilience Works'!$E$10:$E$57,"NA",0))</f>
        <v/>
      </c>
      <c r="I82" s="28"/>
      <c r="J82" s="48" t="str">
        <f>IF(I82="","",_xlfn.XLOOKUP(I82,'3. Trades'!$D$4:$D$52,'3. Trades'!$C$4:$C$52,"#NA",0))</f>
        <v/>
      </c>
      <c r="K82" s="49"/>
      <c r="L82" s="50"/>
      <c r="M82" s="50"/>
      <c r="N82" s="50"/>
      <c r="O82" s="51"/>
      <c r="P82" s="34"/>
      <c r="Q82" s="52" t="str">
        <f t="shared" si="5"/>
        <v/>
      </c>
      <c r="R82" s="52" t="str">
        <f t="shared" si="7"/>
        <v/>
      </c>
      <c r="S82" s="53" t="str">
        <f t="shared" si="6"/>
        <v/>
      </c>
      <c r="T82" s="54"/>
    </row>
    <row r="83" spans="2:20" x14ac:dyDescent="0.3">
      <c r="B83" s="44">
        <f t="shared" si="4"/>
        <v>0</v>
      </c>
      <c r="D83" s="45" t="str">
        <f>IF(AND(E83="",K83=""),"",MAX($D$10:D82)+1)</f>
        <v/>
      </c>
      <c r="E83" s="28"/>
      <c r="F83" s="46" t="str">
        <f>IF(E83="","",_xlfn.XLOOKUP(E83,'Category Works List'!$A$2:$P$2,'Category Works List'!$A$1:$P$1,"NA",0))</f>
        <v/>
      </c>
      <c r="G83" s="47"/>
      <c r="H83" s="48" t="str">
        <f>IF(G83="","",_xlfn.XLOOKUP(G83,'4. Summary of Resilience Works'!$F$10:$F$57,'4. Summary of Resilience Works'!$E$10:$E$57,"NA",0))</f>
        <v/>
      </c>
      <c r="I83" s="28"/>
      <c r="J83" s="48" t="str">
        <f>IF(I83="","",_xlfn.XLOOKUP(I83,'3. Trades'!$D$4:$D$52,'3. Trades'!$C$4:$C$52,"#NA",0))</f>
        <v/>
      </c>
      <c r="K83" s="49"/>
      <c r="L83" s="50"/>
      <c r="M83" s="50"/>
      <c r="N83" s="50"/>
      <c r="O83" s="51"/>
      <c r="P83" s="34"/>
      <c r="Q83" s="52" t="str">
        <f t="shared" si="5"/>
        <v/>
      </c>
      <c r="R83" s="52" t="str">
        <f t="shared" si="7"/>
        <v/>
      </c>
      <c r="S83" s="53" t="str">
        <f t="shared" si="6"/>
        <v/>
      </c>
      <c r="T83" s="54"/>
    </row>
    <row r="84" spans="2:20" x14ac:dyDescent="0.3">
      <c r="B84" s="44">
        <f t="shared" si="4"/>
        <v>0</v>
      </c>
      <c r="D84" s="45" t="str">
        <f>IF(AND(E84="",K84=""),"",MAX($D$10:D83)+1)</f>
        <v/>
      </c>
      <c r="E84" s="28"/>
      <c r="F84" s="46" t="str">
        <f>IF(E84="","",_xlfn.XLOOKUP(E84,'Category Works List'!$A$2:$P$2,'Category Works List'!$A$1:$P$1,"NA",0))</f>
        <v/>
      </c>
      <c r="G84" s="47"/>
      <c r="H84" s="48" t="str">
        <f>IF(G84="","",_xlfn.XLOOKUP(G84,'4. Summary of Resilience Works'!$F$10:$F$57,'4. Summary of Resilience Works'!$E$10:$E$57,"NA",0))</f>
        <v/>
      </c>
      <c r="I84" s="28"/>
      <c r="J84" s="48" t="str">
        <f>IF(I84="","",_xlfn.XLOOKUP(I84,'3. Trades'!$D$4:$D$52,'3. Trades'!$C$4:$C$52,"#NA",0))</f>
        <v/>
      </c>
      <c r="K84" s="49"/>
      <c r="L84" s="50"/>
      <c r="M84" s="50"/>
      <c r="N84" s="50"/>
      <c r="O84" s="51"/>
      <c r="P84" s="34"/>
      <c r="Q84" s="52" t="str">
        <f t="shared" si="5"/>
        <v/>
      </c>
      <c r="R84" s="52" t="str">
        <f t="shared" si="7"/>
        <v/>
      </c>
      <c r="S84" s="53" t="str">
        <f t="shared" si="6"/>
        <v/>
      </c>
      <c r="T84" s="54"/>
    </row>
    <row r="85" spans="2:20" x14ac:dyDescent="0.3">
      <c r="B85" s="44">
        <f t="shared" si="4"/>
        <v>0</v>
      </c>
      <c r="D85" s="45" t="str">
        <f>IF(AND(E85="",K85=""),"",MAX($D$10:D84)+1)</f>
        <v/>
      </c>
      <c r="E85" s="28"/>
      <c r="F85" s="46" t="str">
        <f>IF(E85="","",_xlfn.XLOOKUP(E85,'Category Works List'!$A$2:$P$2,'Category Works List'!$A$1:$P$1,"NA",0))</f>
        <v/>
      </c>
      <c r="G85" s="47"/>
      <c r="H85" s="48" t="str">
        <f>IF(G85="","",_xlfn.XLOOKUP(G85,'4. Summary of Resilience Works'!$F$10:$F$57,'4. Summary of Resilience Works'!$E$10:$E$57,"NA",0))</f>
        <v/>
      </c>
      <c r="I85" s="28"/>
      <c r="J85" s="48" t="str">
        <f>IF(I85="","",_xlfn.XLOOKUP(I85,'3. Trades'!$D$4:$D$52,'3. Trades'!$C$4:$C$52,"#NA",0))</f>
        <v/>
      </c>
      <c r="K85" s="49"/>
      <c r="L85" s="50"/>
      <c r="M85" s="50"/>
      <c r="N85" s="50"/>
      <c r="O85" s="51"/>
      <c r="P85" s="34"/>
      <c r="Q85" s="52" t="str">
        <f t="shared" si="5"/>
        <v/>
      </c>
      <c r="R85" s="52" t="str">
        <f t="shared" si="7"/>
        <v/>
      </c>
      <c r="S85" s="53" t="str">
        <f t="shared" si="6"/>
        <v/>
      </c>
      <c r="T85" s="54"/>
    </row>
    <row r="86" spans="2:20" x14ac:dyDescent="0.3">
      <c r="B86" s="44">
        <f t="shared" si="4"/>
        <v>0</v>
      </c>
      <c r="D86" s="45" t="str">
        <f>IF(AND(E86="",K86=""),"",MAX($D$10:D85)+1)</f>
        <v/>
      </c>
      <c r="E86" s="28"/>
      <c r="F86" s="46" t="str">
        <f>IF(E86="","",_xlfn.XLOOKUP(E86,'Category Works List'!$A$2:$P$2,'Category Works List'!$A$1:$P$1,"NA",0))</f>
        <v/>
      </c>
      <c r="G86" s="47"/>
      <c r="H86" s="48" t="str">
        <f>IF(G86="","",_xlfn.XLOOKUP(G86,'4. Summary of Resilience Works'!$F$10:$F$57,'4. Summary of Resilience Works'!$E$10:$E$57,"NA",0))</f>
        <v/>
      </c>
      <c r="I86" s="28"/>
      <c r="J86" s="48" t="str">
        <f>IF(I86="","",_xlfn.XLOOKUP(I86,'3. Trades'!$D$4:$D$52,'3. Trades'!$C$4:$C$52,"#NA",0))</f>
        <v/>
      </c>
      <c r="K86" s="49"/>
      <c r="L86" s="50"/>
      <c r="M86" s="50"/>
      <c r="N86" s="50"/>
      <c r="O86" s="51"/>
      <c r="P86" s="34"/>
      <c r="Q86" s="52" t="str">
        <f t="shared" si="5"/>
        <v/>
      </c>
      <c r="R86" s="52" t="str">
        <f t="shared" si="7"/>
        <v/>
      </c>
      <c r="S86" s="53" t="str">
        <f t="shared" si="6"/>
        <v/>
      </c>
      <c r="T86" s="54"/>
    </row>
    <row r="87" spans="2:20" x14ac:dyDescent="0.3">
      <c r="B87" s="44">
        <f t="shared" si="4"/>
        <v>0</v>
      </c>
      <c r="D87" s="45" t="str">
        <f>IF(AND(E87="",K87=""),"",MAX($D$10:D86)+1)</f>
        <v/>
      </c>
      <c r="E87" s="28"/>
      <c r="F87" s="46" t="str">
        <f>IF(E87="","",_xlfn.XLOOKUP(E87,'Category Works List'!$A$2:$P$2,'Category Works List'!$A$1:$P$1,"NA",0))</f>
        <v/>
      </c>
      <c r="G87" s="47"/>
      <c r="H87" s="48" t="str">
        <f>IF(G87="","",_xlfn.XLOOKUP(G87,'4. Summary of Resilience Works'!$F$10:$F$57,'4. Summary of Resilience Works'!$E$10:$E$57,"NA",0))</f>
        <v/>
      </c>
      <c r="I87" s="28"/>
      <c r="J87" s="48" t="str">
        <f>IF(I87="","",_xlfn.XLOOKUP(I87,'3. Trades'!$D$4:$D$52,'3. Trades'!$C$4:$C$52,"#NA",0))</f>
        <v/>
      </c>
      <c r="K87" s="49"/>
      <c r="L87" s="50"/>
      <c r="M87" s="50"/>
      <c r="N87" s="50"/>
      <c r="O87" s="51"/>
      <c r="P87" s="34"/>
      <c r="Q87" s="52" t="str">
        <f t="shared" si="5"/>
        <v/>
      </c>
      <c r="R87" s="52" t="str">
        <f t="shared" si="7"/>
        <v/>
      </c>
      <c r="S87" s="53" t="str">
        <f t="shared" si="6"/>
        <v/>
      </c>
      <c r="T87" s="54"/>
    </row>
    <row r="88" spans="2:20" x14ac:dyDescent="0.3">
      <c r="B88" s="44">
        <f t="shared" si="4"/>
        <v>0</v>
      </c>
      <c r="D88" s="45" t="str">
        <f>IF(AND(E88="",K88=""),"",MAX($D$10:D87)+1)</f>
        <v/>
      </c>
      <c r="E88" s="28"/>
      <c r="F88" s="46" t="str">
        <f>IF(E88="","",_xlfn.XLOOKUP(E88,'Category Works List'!$A$2:$P$2,'Category Works List'!$A$1:$P$1,"NA",0))</f>
        <v/>
      </c>
      <c r="G88" s="47"/>
      <c r="H88" s="48" t="str">
        <f>IF(G88="","",_xlfn.XLOOKUP(G88,'4. Summary of Resilience Works'!$F$10:$F$57,'4. Summary of Resilience Works'!$E$10:$E$57,"NA",0))</f>
        <v/>
      </c>
      <c r="I88" s="28"/>
      <c r="J88" s="48" t="str">
        <f>IF(I88="","",_xlfn.XLOOKUP(I88,'3. Trades'!$D$4:$D$52,'3. Trades'!$C$4:$C$52,"#NA",0))</f>
        <v/>
      </c>
      <c r="K88" s="49"/>
      <c r="L88" s="50"/>
      <c r="M88" s="50"/>
      <c r="N88" s="50"/>
      <c r="O88" s="51"/>
      <c r="P88" s="34"/>
      <c r="Q88" s="52" t="str">
        <f t="shared" si="5"/>
        <v/>
      </c>
      <c r="R88" s="52" t="str">
        <f t="shared" si="7"/>
        <v/>
      </c>
      <c r="S88" s="53" t="str">
        <f t="shared" si="6"/>
        <v/>
      </c>
      <c r="T88" s="54"/>
    </row>
    <row r="89" spans="2:20" x14ac:dyDescent="0.3">
      <c r="B89" s="44">
        <f t="shared" si="4"/>
        <v>0</v>
      </c>
      <c r="D89" s="45" t="str">
        <f>IF(AND(E89="",K89=""),"",MAX($D$10:D88)+1)</f>
        <v/>
      </c>
      <c r="E89" s="28"/>
      <c r="F89" s="46" t="str">
        <f>IF(E89="","",_xlfn.XLOOKUP(E89,'Category Works List'!$A$2:$P$2,'Category Works List'!$A$1:$P$1,"NA",0))</f>
        <v/>
      </c>
      <c r="G89" s="47"/>
      <c r="H89" s="48" t="str">
        <f>IF(G89="","",_xlfn.XLOOKUP(G89,'4. Summary of Resilience Works'!$F$10:$F$57,'4. Summary of Resilience Works'!$E$10:$E$57,"NA",0))</f>
        <v/>
      </c>
      <c r="I89" s="28"/>
      <c r="J89" s="48" t="str">
        <f>IF(I89="","",_xlfn.XLOOKUP(I89,'3. Trades'!$D$4:$D$52,'3. Trades'!$C$4:$C$52,"#NA",0))</f>
        <v/>
      </c>
      <c r="K89" s="49"/>
      <c r="L89" s="50"/>
      <c r="M89" s="50"/>
      <c r="N89" s="50"/>
      <c r="O89" s="51"/>
      <c r="P89" s="34"/>
      <c r="Q89" s="52" t="str">
        <f t="shared" si="5"/>
        <v/>
      </c>
      <c r="R89" s="52" t="str">
        <f t="shared" si="7"/>
        <v/>
      </c>
      <c r="S89" s="53" t="str">
        <f t="shared" si="6"/>
        <v/>
      </c>
      <c r="T89" s="54"/>
    </row>
    <row r="90" spans="2:20" x14ac:dyDescent="0.3">
      <c r="B90" s="44">
        <f t="shared" si="4"/>
        <v>0</v>
      </c>
      <c r="D90" s="45" t="str">
        <f>IF(AND(E90="",K90=""),"",MAX($D$10:D89)+1)</f>
        <v/>
      </c>
      <c r="E90" s="28"/>
      <c r="F90" s="46" t="str">
        <f>IF(E90="","",_xlfn.XLOOKUP(E90,'Category Works List'!$A$2:$P$2,'Category Works List'!$A$1:$P$1,"NA",0))</f>
        <v/>
      </c>
      <c r="G90" s="47"/>
      <c r="H90" s="48" t="str">
        <f>IF(G90="","",_xlfn.XLOOKUP(G90,'4. Summary of Resilience Works'!$F$10:$F$57,'4. Summary of Resilience Works'!$E$10:$E$57,"NA",0))</f>
        <v/>
      </c>
      <c r="I90" s="28"/>
      <c r="J90" s="48" t="str">
        <f>IF(I90="","",_xlfn.XLOOKUP(I90,'3. Trades'!$D$4:$D$52,'3. Trades'!$C$4:$C$52,"#NA",0))</f>
        <v/>
      </c>
      <c r="K90" s="49"/>
      <c r="L90" s="50"/>
      <c r="M90" s="50"/>
      <c r="N90" s="50"/>
      <c r="O90" s="51"/>
      <c r="P90" s="34"/>
      <c r="Q90" s="52" t="str">
        <f t="shared" si="5"/>
        <v/>
      </c>
      <c r="R90" s="52" t="str">
        <f t="shared" si="7"/>
        <v/>
      </c>
      <c r="S90" s="53" t="str">
        <f t="shared" si="6"/>
        <v/>
      </c>
      <c r="T90" s="54"/>
    </row>
    <row r="91" spans="2:20" x14ac:dyDescent="0.3">
      <c r="B91" s="44">
        <f t="shared" si="4"/>
        <v>0</v>
      </c>
      <c r="D91" s="45" t="str">
        <f>IF(AND(E91="",K91=""),"",MAX($D$10:D90)+1)</f>
        <v/>
      </c>
      <c r="E91" s="28"/>
      <c r="F91" s="46" t="str">
        <f>IF(E91="","",_xlfn.XLOOKUP(E91,'Category Works List'!$A$2:$P$2,'Category Works List'!$A$1:$P$1,"NA",0))</f>
        <v/>
      </c>
      <c r="G91" s="47"/>
      <c r="H91" s="48" t="str">
        <f>IF(G91="","",_xlfn.XLOOKUP(G91,'4. Summary of Resilience Works'!$F$10:$F$57,'4. Summary of Resilience Works'!$E$10:$E$57,"NA",0))</f>
        <v/>
      </c>
      <c r="I91" s="28"/>
      <c r="J91" s="48" t="str">
        <f>IF(I91="","",_xlfn.XLOOKUP(I91,'3. Trades'!$D$4:$D$52,'3. Trades'!$C$4:$C$52,"#NA",0))</f>
        <v/>
      </c>
      <c r="K91" s="49"/>
      <c r="L91" s="50"/>
      <c r="M91" s="50"/>
      <c r="N91" s="50"/>
      <c r="O91" s="51"/>
      <c r="P91" s="34"/>
      <c r="Q91" s="52" t="str">
        <f t="shared" si="5"/>
        <v/>
      </c>
      <c r="R91" s="52" t="str">
        <f t="shared" si="7"/>
        <v/>
      </c>
      <c r="S91" s="53" t="str">
        <f t="shared" si="6"/>
        <v/>
      </c>
      <c r="T91" s="54"/>
    </row>
    <row r="92" spans="2:20" x14ac:dyDescent="0.3">
      <c r="B92" s="44">
        <f t="shared" si="4"/>
        <v>0</v>
      </c>
      <c r="D92" s="45" t="str">
        <f>IF(AND(E92="",K92=""),"",MAX($D$10:D91)+1)</f>
        <v/>
      </c>
      <c r="E92" s="28"/>
      <c r="F92" s="46" t="str">
        <f>IF(E92="","",_xlfn.XLOOKUP(E92,'Category Works List'!$A$2:$P$2,'Category Works List'!$A$1:$P$1,"NA",0))</f>
        <v/>
      </c>
      <c r="G92" s="47"/>
      <c r="H92" s="48" t="str">
        <f>IF(G92="","",_xlfn.XLOOKUP(G92,'4. Summary of Resilience Works'!$F$10:$F$57,'4. Summary of Resilience Works'!$E$10:$E$57,"NA",0))</f>
        <v/>
      </c>
      <c r="I92" s="28"/>
      <c r="J92" s="48" t="str">
        <f>IF(I92="","",_xlfn.XLOOKUP(I92,'3. Trades'!$D$4:$D$52,'3. Trades'!$C$4:$C$52,"#NA",0))</f>
        <v/>
      </c>
      <c r="K92" s="49"/>
      <c r="L92" s="50"/>
      <c r="M92" s="50"/>
      <c r="N92" s="50"/>
      <c r="O92" s="51"/>
      <c r="P92" s="34"/>
      <c r="Q92" s="52" t="str">
        <f t="shared" si="5"/>
        <v/>
      </c>
      <c r="R92" s="52" t="str">
        <f t="shared" si="7"/>
        <v/>
      </c>
      <c r="S92" s="53" t="str">
        <f t="shared" si="6"/>
        <v/>
      </c>
      <c r="T92" s="54"/>
    </row>
    <row r="93" spans="2:20" x14ac:dyDescent="0.3">
      <c r="B93" s="44">
        <f t="shared" si="4"/>
        <v>0</v>
      </c>
      <c r="D93" s="45" t="str">
        <f>IF(AND(E93="",K93=""),"",MAX($D$10:D92)+1)</f>
        <v/>
      </c>
      <c r="E93" s="28"/>
      <c r="F93" s="46" t="str">
        <f>IF(E93="","",_xlfn.XLOOKUP(E93,'Category Works List'!$A$2:$P$2,'Category Works List'!$A$1:$P$1,"NA",0))</f>
        <v/>
      </c>
      <c r="G93" s="47"/>
      <c r="H93" s="48" t="str">
        <f>IF(G93="","",_xlfn.XLOOKUP(G93,'4. Summary of Resilience Works'!$F$10:$F$57,'4. Summary of Resilience Works'!$E$10:$E$57,"NA",0))</f>
        <v/>
      </c>
      <c r="I93" s="28"/>
      <c r="J93" s="48" t="str">
        <f>IF(I93="","",_xlfn.XLOOKUP(I93,'3. Trades'!$D$4:$D$52,'3. Trades'!$C$4:$C$52,"#NA",0))</f>
        <v/>
      </c>
      <c r="K93" s="49"/>
      <c r="L93" s="50"/>
      <c r="M93" s="50"/>
      <c r="N93" s="50"/>
      <c r="O93" s="51"/>
      <c r="P93" s="34"/>
      <c r="Q93" s="52" t="str">
        <f t="shared" si="5"/>
        <v/>
      </c>
      <c r="R93" s="52" t="str">
        <f t="shared" si="7"/>
        <v/>
      </c>
      <c r="S93" s="53" t="str">
        <f t="shared" si="6"/>
        <v/>
      </c>
      <c r="T93" s="54"/>
    </row>
    <row r="94" spans="2:20" x14ac:dyDescent="0.3">
      <c r="B94" s="44">
        <f t="shared" si="4"/>
        <v>0</v>
      </c>
      <c r="D94" s="45" t="str">
        <f>IF(AND(E94="",K94=""),"",MAX($D$10:D93)+1)</f>
        <v/>
      </c>
      <c r="E94" s="28"/>
      <c r="F94" s="46" t="str">
        <f>IF(E94="","",_xlfn.XLOOKUP(E94,'Category Works List'!$A$2:$P$2,'Category Works List'!$A$1:$P$1,"NA",0))</f>
        <v/>
      </c>
      <c r="G94" s="47"/>
      <c r="H94" s="48" t="str">
        <f>IF(G94="","",_xlfn.XLOOKUP(G94,'4. Summary of Resilience Works'!$F$10:$F$57,'4. Summary of Resilience Works'!$E$10:$E$57,"NA",0))</f>
        <v/>
      </c>
      <c r="I94" s="28"/>
      <c r="J94" s="48" t="str">
        <f>IF(I94="","",_xlfn.XLOOKUP(I94,'3. Trades'!$D$4:$D$52,'3. Trades'!$C$4:$C$52,"#NA",0))</f>
        <v/>
      </c>
      <c r="K94" s="49"/>
      <c r="L94" s="50"/>
      <c r="M94" s="50"/>
      <c r="N94" s="50"/>
      <c r="O94" s="51"/>
      <c r="P94" s="34"/>
      <c r="Q94" s="52" t="str">
        <f t="shared" si="5"/>
        <v/>
      </c>
      <c r="R94" s="52" t="str">
        <f t="shared" si="7"/>
        <v/>
      </c>
      <c r="S94" s="53" t="str">
        <f t="shared" si="6"/>
        <v/>
      </c>
      <c r="T94" s="54"/>
    </row>
    <row r="95" spans="2:20" x14ac:dyDescent="0.3">
      <c r="B95" s="44">
        <f t="shared" si="4"/>
        <v>0</v>
      </c>
      <c r="D95" s="45" t="str">
        <f>IF(AND(E95="",K95=""),"",MAX($D$10:D94)+1)</f>
        <v/>
      </c>
      <c r="E95" s="28"/>
      <c r="F95" s="46" t="str">
        <f>IF(E95="","",_xlfn.XLOOKUP(E95,'Category Works List'!$A$2:$P$2,'Category Works List'!$A$1:$P$1,"NA",0))</f>
        <v/>
      </c>
      <c r="G95" s="47"/>
      <c r="H95" s="48" t="str">
        <f>IF(G95="","",_xlfn.XLOOKUP(G95,'4. Summary of Resilience Works'!$F$10:$F$57,'4. Summary of Resilience Works'!$E$10:$E$57,"NA",0))</f>
        <v/>
      </c>
      <c r="I95" s="28"/>
      <c r="J95" s="48" t="str">
        <f>IF(I95="","",_xlfn.XLOOKUP(I95,'3. Trades'!$D$4:$D$52,'3. Trades'!$C$4:$C$52,"#NA",0))</f>
        <v/>
      </c>
      <c r="K95" s="49"/>
      <c r="L95" s="50"/>
      <c r="M95" s="50"/>
      <c r="N95" s="50"/>
      <c r="O95" s="51"/>
      <c r="P95" s="34"/>
      <c r="Q95" s="52" t="str">
        <f t="shared" si="5"/>
        <v/>
      </c>
      <c r="R95" s="52" t="str">
        <f t="shared" si="7"/>
        <v/>
      </c>
      <c r="S95" s="53" t="str">
        <f t="shared" si="6"/>
        <v/>
      </c>
      <c r="T95" s="54"/>
    </row>
    <row r="96" spans="2:20" x14ac:dyDescent="0.3">
      <c r="B96" s="44">
        <f t="shared" si="4"/>
        <v>0</v>
      </c>
      <c r="D96" s="45" t="str">
        <f>IF(AND(E96="",K96=""),"",MAX($D$10:D95)+1)</f>
        <v/>
      </c>
      <c r="E96" s="28"/>
      <c r="F96" s="46" t="str">
        <f>IF(E96="","",_xlfn.XLOOKUP(E96,'Category Works List'!$A$2:$P$2,'Category Works List'!$A$1:$P$1,"NA",0))</f>
        <v/>
      </c>
      <c r="G96" s="47"/>
      <c r="H96" s="48" t="str">
        <f>IF(G96="","",_xlfn.XLOOKUP(G96,'4. Summary of Resilience Works'!$F$10:$F$57,'4. Summary of Resilience Works'!$E$10:$E$57,"NA",0))</f>
        <v/>
      </c>
      <c r="I96" s="28"/>
      <c r="J96" s="48" t="str">
        <f>IF(I96="","",_xlfn.XLOOKUP(I96,'3. Trades'!$D$4:$D$52,'3. Trades'!$C$4:$C$52,"#NA",0))</f>
        <v/>
      </c>
      <c r="K96" s="49"/>
      <c r="L96" s="50"/>
      <c r="M96" s="50"/>
      <c r="N96" s="50"/>
      <c r="O96" s="51"/>
      <c r="P96" s="34"/>
      <c r="Q96" s="52" t="str">
        <f t="shared" si="5"/>
        <v/>
      </c>
      <c r="R96" s="52" t="str">
        <f t="shared" si="7"/>
        <v/>
      </c>
      <c r="S96" s="53" t="str">
        <f t="shared" si="6"/>
        <v/>
      </c>
      <c r="T96" s="54"/>
    </row>
    <row r="97" spans="2:20" x14ac:dyDescent="0.3">
      <c r="B97" s="44">
        <f t="shared" si="4"/>
        <v>0</v>
      </c>
      <c r="D97" s="45" t="str">
        <f>IF(AND(E97="",K97=""),"",MAX($D$10:D96)+1)</f>
        <v/>
      </c>
      <c r="E97" s="28"/>
      <c r="F97" s="46" t="str">
        <f>IF(E97="","",_xlfn.XLOOKUP(E97,'Category Works List'!$A$2:$P$2,'Category Works List'!$A$1:$P$1,"NA",0))</f>
        <v/>
      </c>
      <c r="G97" s="47"/>
      <c r="H97" s="48" t="str">
        <f>IF(G97="","",_xlfn.XLOOKUP(G97,'4. Summary of Resilience Works'!$F$10:$F$57,'4. Summary of Resilience Works'!$E$10:$E$57,"NA",0))</f>
        <v/>
      </c>
      <c r="I97" s="28"/>
      <c r="J97" s="48" t="str">
        <f>IF(I97="","",_xlfn.XLOOKUP(I97,'3. Trades'!$D$4:$D$52,'3. Trades'!$C$4:$C$52,"#NA",0))</f>
        <v/>
      </c>
      <c r="K97" s="49"/>
      <c r="L97" s="50"/>
      <c r="M97" s="50"/>
      <c r="N97" s="50"/>
      <c r="O97" s="51"/>
      <c r="P97" s="34"/>
      <c r="Q97" s="52" t="str">
        <f t="shared" si="5"/>
        <v/>
      </c>
      <c r="R97" s="52" t="str">
        <f t="shared" si="7"/>
        <v/>
      </c>
      <c r="S97" s="53" t="str">
        <f t="shared" si="6"/>
        <v/>
      </c>
      <c r="T97" s="54"/>
    </row>
    <row r="98" spans="2:20" x14ac:dyDescent="0.3">
      <c r="B98" s="44">
        <f t="shared" si="4"/>
        <v>0</v>
      </c>
      <c r="D98" s="45" t="str">
        <f>IF(AND(E98="",K98=""),"",MAX($D$10:D97)+1)</f>
        <v/>
      </c>
      <c r="E98" s="28"/>
      <c r="F98" s="46" t="str">
        <f>IF(E98="","",_xlfn.XLOOKUP(E98,'Category Works List'!$A$2:$P$2,'Category Works List'!$A$1:$P$1,"NA",0))</f>
        <v/>
      </c>
      <c r="G98" s="47"/>
      <c r="H98" s="48" t="str">
        <f>IF(G98="","",_xlfn.XLOOKUP(G98,'4. Summary of Resilience Works'!$F$10:$F$57,'4. Summary of Resilience Works'!$E$10:$E$57,"NA",0))</f>
        <v/>
      </c>
      <c r="I98" s="28"/>
      <c r="J98" s="48" t="str">
        <f>IF(I98="","",_xlfn.XLOOKUP(I98,'3. Trades'!$D$4:$D$52,'3. Trades'!$C$4:$C$52,"#NA",0))</f>
        <v/>
      </c>
      <c r="K98" s="49"/>
      <c r="L98" s="50"/>
      <c r="M98" s="50"/>
      <c r="N98" s="50"/>
      <c r="O98" s="51"/>
      <c r="P98" s="34"/>
      <c r="Q98" s="52" t="str">
        <f t="shared" si="5"/>
        <v/>
      </c>
      <c r="R98" s="52" t="str">
        <f t="shared" si="7"/>
        <v/>
      </c>
      <c r="S98" s="53" t="str">
        <f t="shared" si="6"/>
        <v/>
      </c>
      <c r="T98" s="54"/>
    </row>
    <row r="99" spans="2:20" x14ac:dyDescent="0.3">
      <c r="B99" s="44">
        <f t="shared" si="4"/>
        <v>0</v>
      </c>
      <c r="D99" s="45" t="str">
        <f>IF(AND(E99="",K99=""),"",MAX($D$10:D98)+1)</f>
        <v/>
      </c>
      <c r="E99" s="28"/>
      <c r="F99" s="46" t="str">
        <f>IF(E99="","",_xlfn.XLOOKUP(E99,'Category Works List'!$A$2:$P$2,'Category Works List'!$A$1:$P$1,"NA",0))</f>
        <v/>
      </c>
      <c r="G99" s="47"/>
      <c r="H99" s="48" t="str">
        <f>IF(G99="","",_xlfn.XLOOKUP(G99,'4. Summary of Resilience Works'!$F$10:$F$57,'4. Summary of Resilience Works'!$E$10:$E$57,"NA",0))</f>
        <v/>
      </c>
      <c r="I99" s="28"/>
      <c r="J99" s="48" t="str">
        <f>IF(I99="","",_xlfn.XLOOKUP(I99,'3. Trades'!$D$4:$D$52,'3. Trades'!$C$4:$C$52,"#NA",0))</f>
        <v/>
      </c>
      <c r="K99" s="49"/>
      <c r="L99" s="50"/>
      <c r="M99" s="50"/>
      <c r="N99" s="50"/>
      <c r="O99" s="51"/>
      <c r="P99" s="34"/>
      <c r="Q99" s="52" t="str">
        <f t="shared" si="5"/>
        <v/>
      </c>
      <c r="R99" s="52" t="str">
        <f t="shared" si="7"/>
        <v/>
      </c>
      <c r="S99" s="53" t="str">
        <f t="shared" si="6"/>
        <v/>
      </c>
      <c r="T99" s="54"/>
    </row>
    <row r="100" spans="2:20" x14ac:dyDescent="0.3">
      <c r="B100" s="44">
        <f t="shared" si="4"/>
        <v>0</v>
      </c>
      <c r="D100" s="45" t="str">
        <f>IF(AND(E100="",K100=""),"",MAX($D$10:D99)+1)</f>
        <v/>
      </c>
      <c r="E100" s="28"/>
      <c r="F100" s="46" t="str">
        <f>IF(E100="","",_xlfn.XLOOKUP(E100,'Category Works List'!$A$2:$P$2,'Category Works List'!$A$1:$P$1,"NA",0))</f>
        <v/>
      </c>
      <c r="G100" s="47"/>
      <c r="H100" s="48" t="str">
        <f>IF(G100="","",_xlfn.XLOOKUP(G100,'4. Summary of Resilience Works'!$F$10:$F$57,'4. Summary of Resilience Works'!$E$10:$E$57,"NA",0))</f>
        <v/>
      </c>
      <c r="I100" s="28"/>
      <c r="J100" s="48" t="str">
        <f>IF(I100="","",_xlfn.XLOOKUP(I100,'3. Trades'!$D$4:$D$52,'3. Trades'!$C$4:$C$52,"#NA",0))</f>
        <v/>
      </c>
      <c r="K100" s="49"/>
      <c r="L100" s="50"/>
      <c r="M100" s="50"/>
      <c r="N100" s="50"/>
      <c r="O100" s="51"/>
      <c r="P100" s="34"/>
      <c r="Q100" s="52" t="str">
        <f t="shared" si="5"/>
        <v/>
      </c>
      <c r="R100" s="52" t="str">
        <f t="shared" si="7"/>
        <v/>
      </c>
      <c r="S100" s="53" t="str">
        <f t="shared" si="6"/>
        <v/>
      </c>
      <c r="T100" s="54"/>
    </row>
    <row r="101" spans="2:20" x14ac:dyDescent="0.3">
      <c r="B101" s="44">
        <f t="shared" si="4"/>
        <v>0</v>
      </c>
      <c r="D101" s="45" t="str">
        <f>IF(AND(E101="",K101=""),"",MAX($D$10:D100)+1)</f>
        <v/>
      </c>
      <c r="E101" s="28"/>
      <c r="F101" s="46" t="str">
        <f>IF(E101="","",_xlfn.XLOOKUP(E101,'Category Works List'!$A$2:$P$2,'Category Works List'!$A$1:$P$1,"NA",0))</f>
        <v/>
      </c>
      <c r="G101" s="47"/>
      <c r="H101" s="48" t="str">
        <f>IF(G101="","",_xlfn.XLOOKUP(G101,'4. Summary of Resilience Works'!$F$10:$F$57,'4. Summary of Resilience Works'!$E$10:$E$57,"NA",0))</f>
        <v/>
      </c>
      <c r="I101" s="28"/>
      <c r="J101" s="48" t="str">
        <f>IF(I101="","",_xlfn.XLOOKUP(I101,'3. Trades'!$D$4:$D$52,'3. Trades'!$C$4:$C$52,"#NA",0))</f>
        <v/>
      </c>
      <c r="K101" s="49"/>
      <c r="L101" s="50"/>
      <c r="M101" s="50"/>
      <c r="N101" s="50"/>
      <c r="O101" s="51"/>
      <c r="P101" s="34"/>
      <c r="Q101" s="52" t="str">
        <f t="shared" si="5"/>
        <v/>
      </c>
      <c r="R101" s="52" t="str">
        <f t="shared" si="7"/>
        <v/>
      </c>
      <c r="S101" s="53" t="str">
        <f t="shared" si="6"/>
        <v/>
      </c>
      <c r="T101" s="54"/>
    </row>
    <row r="102" spans="2:20" x14ac:dyDescent="0.3">
      <c r="B102" s="44">
        <f t="shared" si="4"/>
        <v>0</v>
      </c>
      <c r="D102" s="45" t="str">
        <f>IF(AND(E102="",K102=""),"",MAX($D$10:D101)+1)</f>
        <v/>
      </c>
      <c r="E102" s="28"/>
      <c r="F102" s="46" t="str">
        <f>IF(E102="","",_xlfn.XLOOKUP(E102,'Category Works List'!$A$2:$P$2,'Category Works List'!$A$1:$P$1,"NA",0))</f>
        <v/>
      </c>
      <c r="G102" s="47"/>
      <c r="H102" s="48" t="str">
        <f>IF(G102="","",_xlfn.XLOOKUP(G102,'4. Summary of Resilience Works'!$F$10:$F$57,'4. Summary of Resilience Works'!$E$10:$E$57,"NA",0))</f>
        <v/>
      </c>
      <c r="I102" s="28"/>
      <c r="J102" s="48" t="str">
        <f>IF(I102="","",_xlfn.XLOOKUP(I102,'3. Trades'!$D$4:$D$52,'3. Trades'!$C$4:$C$52,"#NA",0))</f>
        <v/>
      </c>
      <c r="K102" s="49"/>
      <c r="L102" s="50"/>
      <c r="M102" s="50"/>
      <c r="N102" s="50"/>
      <c r="O102" s="51"/>
      <c r="P102" s="34"/>
      <c r="Q102" s="52" t="str">
        <f t="shared" si="5"/>
        <v/>
      </c>
      <c r="R102" s="52" t="str">
        <f t="shared" si="7"/>
        <v/>
      </c>
      <c r="S102" s="53" t="str">
        <f t="shared" si="6"/>
        <v/>
      </c>
      <c r="T102" s="54"/>
    </row>
    <row r="103" spans="2:20" x14ac:dyDescent="0.3">
      <c r="B103" s="44">
        <f t="shared" si="4"/>
        <v>0</v>
      </c>
      <c r="D103" s="45" t="str">
        <f>IF(AND(E103="",K103=""),"",MAX($D$10:D102)+1)</f>
        <v/>
      </c>
      <c r="E103" s="28"/>
      <c r="F103" s="46" t="str">
        <f>IF(E103="","",_xlfn.XLOOKUP(E103,'Category Works List'!$A$2:$P$2,'Category Works List'!$A$1:$P$1,"NA",0))</f>
        <v/>
      </c>
      <c r="G103" s="47"/>
      <c r="H103" s="48" t="str">
        <f>IF(G103="","",_xlfn.XLOOKUP(G103,'4. Summary of Resilience Works'!$F$10:$F$57,'4. Summary of Resilience Works'!$E$10:$E$57,"NA",0))</f>
        <v/>
      </c>
      <c r="I103" s="28"/>
      <c r="J103" s="48" t="str">
        <f>IF(I103="","",_xlfn.XLOOKUP(I103,'3. Trades'!$D$4:$D$52,'3. Trades'!$C$4:$C$52,"#NA",0))</f>
        <v/>
      </c>
      <c r="K103" s="49"/>
      <c r="L103" s="50"/>
      <c r="M103" s="50"/>
      <c r="N103" s="50"/>
      <c r="O103" s="51"/>
      <c r="P103" s="34"/>
      <c r="Q103" s="52" t="str">
        <f t="shared" si="5"/>
        <v/>
      </c>
      <c r="R103" s="52" t="str">
        <f t="shared" si="7"/>
        <v/>
      </c>
      <c r="S103" s="53" t="str">
        <f t="shared" si="6"/>
        <v/>
      </c>
      <c r="T103" s="54"/>
    </row>
    <row r="104" spans="2:20" x14ac:dyDescent="0.3">
      <c r="B104" s="44">
        <f t="shared" si="4"/>
        <v>0</v>
      </c>
      <c r="D104" s="45" t="str">
        <f>IF(AND(E104="",K104=""),"",MAX($D$10:D103)+1)</f>
        <v/>
      </c>
      <c r="E104" s="28"/>
      <c r="F104" s="46" t="str">
        <f>IF(E104="","",_xlfn.XLOOKUP(E104,'Category Works List'!$A$2:$P$2,'Category Works List'!$A$1:$P$1,"NA",0))</f>
        <v/>
      </c>
      <c r="G104" s="47"/>
      <c r="H104" s="48" t="str">
        <f>IF(G104="","",_xlfn.XLOOKUP(G104,'4. Summary of Resilience Works'!$F$10:$F$57,'4. Summary of Resilience Works'!$E$10:$E$57,"NA",0))</f>
        <v/>
      </c>
      <c r="I104" s="28"/>
      <c r="J104" s="48" t="str">
        <f>IF(I104="","",_xlfn.XLOOKUP(I104,'3. Trades'!$D$4:$D$52,'3. Trades'!$C$4:$C$52,"#NA",0))</f>
        <v/>
      </c>
      <c r="K104" s="49"/>
      <c r="L104" s="50"/>
      <c r="M104" s="50"/>
      <c r="N104" s="50"/>
      <c r="O104" s="51"/>
      <c r="P104" s="34"/>
      <c r="Q104" s="52" t="str">
        <f t="shared" si="5"/>
        <v/>
      </c>
      <c r="R104" s="52" t="str">
        <f t="shared" si="7"/>
        <v/>
      </c>
      <c r="S104" s="53" t="str">
        <f t="shared" si="6"/>
        <v/>
      </c>
      <c r="T104" s="54"/>
    </row>
    <row r="105" spans="2:20" x14ac:dyDescent="0.3">
      <c r="B105" s="44">
        <f t="shared" si="4"/>
        <v>0</v>
      </c>
      <c r="D105" s="56" t="str">
        <f>IF(AND(E105="",K105=""),"",MAX($D$10:D104)+1)</f>
        <v/>
      </c>
      <c r="E105" s="57"/>
      <c r="F105" s="58" t="str">
        <f>IF(E105="","",_xlfn.XLOOKUP(E105,'Category Works List'!$A$2:$P$2,'Category Works List'!$A$1:$P$1,"NA",0))</f>
        <v/>
      </c>
      <c r="G105" s="59"/>
      <c r="H105" s="60" t="str">
        <f>IF(G105="","",_xlfn.XLOOKUP(G105,'4. Summary of Resilience Works'!$F$10:$F$57,'4. Summary of Resilience Works'!$E$10:$E$57,"NA",0))</f>
        <v/>
      </c>
      <c r="I105" s="57"/>
      <c r="J105" s="60" t="str">
        <f>IF(I105="","",_xlfn.XLOOKUP(I105,'3. Trades'!$D$4:$D$52,'3. Trades'!$C$4:$C$52,"#NA",0))</f>
        <v/>
      </c>
      <c r="K105" s="61"/>
      <c r="L105" s="62"/>
      <c r="M105" s="62"/>
      <c r="N105" s="62"/>
      <c r="O105" s="63"/>
      <c r="P105" s="64"/>
      <c r="Q105" s="65" t="str">
        <f t="shared" si="5"/>
        <v/>
      </c>
      <c r="R105" s="65" t="str">
        <f t="shared" si="7"/>
        <v/>
      </c>
      <c r="S105" s="66" t="str">
        <f t="shared" si="6"/>
        <v/>
      </c>
      <c r="T105" s="67"/>
    </row>
    <row r="106" spans="2:20" x14ac:dyDescent="0.3">
      <c r="B106" s="44">
        <f t="shared" si="4"/>
        <v>0</v>
      </c>
      <c r="D106" s="45" t="str">
        <f>IF(AND(E106="",K106=""),"",MAX($D$10:D105)+1)</f>
        <v/>
      </c>
      <c r="E106" s="28"/>
      <c r="F106" s="46" t="str">
        <f>IF(E106="","",_xlfn.XLOOKUP(E106,'Category Works List'!$A$2:$P$2,'Category Works List'!$A$1:$P$1,"NA",0))</f>
        <v/>
      </c>
      <c r="G106" s="47"/>
      <c r="H106" s="48" t="str">
        <f>IF(G106="","",_xlfn.XLOOKUP(G106,'4. Summary of Resilience Works'!$F$10:$F$57,'4. Summary of Resilience Works'!$E$10:$E$57,"NA",0))</f>
        <v/>
      </c>
      <c r="I106" s="28"/>
      <c r="J106" s="48" t="str">
        <f>IF(I106="","",_xlfn.XLOOKUP(I106,'3. Trades'!$D$4:$D$52,'3. Trades'!$C$4:$C$52,"#NA",0))</f>
        <v/>
      </c>
      <c r="K106" s="49"/>
      <c r="L106" s="50"/>
      <c r="M106" s="50"/>
      <c r="N106" s="50"/>
      <c r="O106" s="51"/>
      <c r="P106" s="34"/>
      <c r="Q106" s="68" t="str">
        <f t="shared" si="5"/>
        <v/>
      </c>
      <c r="R106" s="68" t="str">
        <f t="shared" si="7"/>
        <v/>
      </c>
      <c r="S106" s="69" t="str">
        <f t="shared" si="6"/>
        <v/>
      </c>
      <c r="T106" s="54"/>
    </row>
    <row r="107" spans="2:20" x14ac:dyDescent="0.3">
      <c r="B107" s="44">
        <f t="shared" si="4"/>
        <v>0</v>
      </c>
      <c r="D107" s="45" t="str">
        <f>IF(AND(E107="",K107=""),"",MAX($D$10:D106)+1)</f>
        <v/>
      </c>
      <c r="E107" s="28"/>
      <c r="F107" s="46" t="str">
        <f>IF(E107="","",_xlfn.XLOOKUP(E107,'Category Works List'!$A$2:$P$2,'Category Works List'!$A$1:$P$1,"NA",0))</f>
        <v/>
      </c>
      <c r="G107" s="47"/>
      <c r="H107" s="48" t="str">
        <f>IF(G107="","",_xlfn.XLOOKUP(G107,'4. Summary of Resilience Works'!$F$10:$F$57,'4. Summary of Resilience Works'!$E$10:$E$57,"NA",0))</f>
        <v/>
      </c>
      <c r="I107" s="28"/>
      <c r="J107" s="48" t="str">
        <f>IF(I107="","",_xlfn.XLOOKUP(I107,'3. Trades'!$D$4:$D$52,'3. Trades'!$C$4:$C$52,"#NA",0))</f>
        <v/>
      </c>
      <c r="K107" s="49"/>
      <c r="L107" s="50"/>
      <c r="M107" s="50"/>
      <c r="N107" s="50"/>
      <c r="O107" s="51"/>
      <c r="P107" s="34"/>
      <c r="Q107" s="68" t="str">
        <f t="shared" si="5"/>
        <v/>
      </c>
      <c r="R107" s="68" t="str">
        <f t="shared" si="7"/>
        <v/>
      </c>
      <c r="S107" s="69" t="str">
        <f t="shared" si="6"/>
        <v/>
      </c>
      <c r="T107" s="54"/>
    </row>
    <row r="108" spans="2:20" x14ac:dyDescent="0.3">
      <c r="B108" s="44">
        <f t="shared" si="4"/>
        <v>0</v>
      </c>
      <c r="D108" s="45" t="str">
        <f>IF(AND(E108="",K108=""),"",MAX($D$10:D107)+1)</f>
        <v/>
      </c>
      <c r="E108" s="28"/>
      <c r="F108" s="46" t="str">
        <f>IF(E108="","",_xlfn.XLOOKUP(E108,'Category Works List'!$A$2:$P$2,'Category Works List'!$A$1:$P$1,"NA",0))</f>
        <v/>
      </c>
      <c r="G108" s="47"/>
      <c r="H108" s="48" t="str">
        <f>IF(G108="","",_xlfn.XLOOKUP(G108,'4. Summary of Resilience Works'!$F$10:$F$57,'4. Summary of Resilience Works'!$E$10:$E$57,"NA",0))</f>
        <v/>
      </c>
      <c r="I108" s="28"/>
      <c r="J108" s="48" t="str">
        <f>IF(I108="","",_xlfn.XLOOKUP(I108,'3. Trades'!$D$4:$D$52,'3. Trades'!$C$4:$C$52,"#NA",0))</f>
        <v/>
      </c>
      <c r="K108" s="49"/>
      <c r="L108" s="50"/>
      <c r="M108" s="50"/>
      <c r="N108" s="50"/>
      <c r="O108" s="51"/>
      <c r="P108" s="34"/>
      <c r="Q108" s="68" t="str">
        <f t="shared" si="5"/>
        <v/>
      </c>
      <c r="R108" s="68" t="str">
        <f t="shared" si="7"/>
        <v/>
      </c>
      <c r="S108" s="69" t="str">
        <f t="shared" si="6"/>
        <v/>
      </c>
      <c r="T108" s="54"/>
    </row>
    <row r="109" spans="2:20" ht="15" customHeight="1" x14ac:dyDescent="0.3">
      <c r="B109" s="44">
        <f t="shared" si="4"/>
        <v>0</v>
      </c>
      <c r="D109" s="45" t="str">
        <f>IF(AND(E109="",K109=""),"",MAX($D$10:D108)+1)</f>
        <v/>
      </c>
      <c r="E109" s="28"/>
      <c r="F109" s="46" t="str">
        <f>IF(E109="","",_xlfn.XLOOKUP(E109,'Category Works List'!$A$2:$P$2,'Category Works List'!$A$1:$P$1,"NA",0))</f>
        <v/>
      </c>
      <c r="G109" s="47"/>
      <c r="H109" s="48" t="str">
        <f>IF(G109="","",_xlfn.XLOOKUP(G109,'4. Summary of Resilience Works'!$F$10:$F$57,'4. Summary of Resilience Works'!$E$10:$E$57,"NA",0))</f>
        <v/>
      </c>
      <c r="I109" s="28"/>
      <c r="J109" s="48" t="str">
        <f>IF(I109="","",_xlfn.XLOOKUP(I109,'3. Trades'!$D$4:$D$52,'3. Trades'!$C$4:$C$52,"#NA",0))</f>
        <v/>
      </c>
      <c r="K109" s="49"/>
      <c r="L109" s="50"/>
      <c r="M109" s="50"/>
      <c r="N109" s="50"/>
      <c r="O109" s="51"/>
      <c r="P109" s="34"/>
      <c r="Q109" s="68" t="str">
        <f t="shared" si="5"/>
        <v/>
      </c>
      <c r="R109" s="68" t="str">
        <f t="shared" si="7"/>
        <v/>
      </c>
      <c r="S109" s="69" t="str">
        <f t="shared" si="6"/>
        <v/>
      </c>
      <c r="T109" s="54"/>
    </row>
    <row r="110" spans="2:20" x14ac:dyDescent="0.3">
      <c r="B110" s="44">
        <f t="shared" si="4"/>
        <v>0</v>
      </c>
      <c r="D110" s="45" t="str">
        <f>IF(AND(E110="",K110=""),"",MAX($D$10:D109)+1)</f>
        <v/>
      </c>
      <c r="E110" s="28"/>
      <c r="F110" s="46" t="str">
        <f>IF(E110="","",_xlfn.XLOOKUP(E110,'Category Works List'!$A$2:$P$2,'Category Works List'!$A$1:$P$1,"NA",0))</f>
        <v/>
      </c>
      <c r="G110" s="47"/>
      <c r="H110" s="48" t="str">
        <f>IF(G110="","",_xlfn.XLOOKUP(G110,'4. Summary of Resilience Works'!$F$10:$F$57,'4. Summary of Resilience Works'!$E$10:$E$57,"NA",0))</f>
        <v/>
      </c>
      <c r="I110" s="28"/>
      <c r="J110" s="48" t="str">
        <f>IF(I110="","",_xlfn.XLOOKUP(I110,'3. Trades'!$D$4:$D$52,'3. Trades'!$C$4:$C$52,"#NA",0))</f>
        <v/>
      </c>
      <c r="K110" s="49"/>
      <c r="L110" s="50"/>
      <c r="M110" s="50"/>
      <c r="N110" s="50"/>
      <c r="O110" s="51"/>
      <c r="P110" s="34"/>
      <c r="Q110" s="68" t="str">
        <f t="shared" si="5"/>
        <v/>
      </c>
      <c r="R110" s="68" t="str">
        <f t="shared" si="7"/>
        <v/>
      </c>
      <c r="S110" s="69" t="str">
        <f t="shared" si="6"/>
        <v/>
      </c>
      <c r="T110" s="54"/>
    </row>
    <row r="111" spans="2:20" x14ac:dyDescent="0.3">
      <c r="B111" s="44">
        <f t="shared" si="4"/>
        <v>0</v>
      </c>
      <c r="D111" s="45" t="str">
        <f>IF(AND(E111="",K111=""),"",MAX($D$10:D110)+1)</f>
        <v/>
      </c>
      <c r="E111" s="28"/>
      <c r="F111" s="46" t="str">
        <f>IF(E111="","",_xlfn.XLOOKUP(E111,'Category Works List'!$A$2:$P$2,'Category Works List'!$A$1:$P$1,"NA",0))</f>
        <v/>
      </c>
      <c r="G111" s="47"/>
      <c r="H111" s="48" t="str">
        <f>IF(G111="","",_xlfn.XLOOKUP(G111,'4. Summary of Resilience Works'!$F$10:$F$57,'4. Summary of Resilience Works'!$E$10:$E$57,"NA",0))</f>
        <v/>
      </c>
      <c r="I111" s="28"/>
      <c r="J111" s="48" t="str">
        <f>IF(I111="","",_xlfn.XLOOKUP(I111,'3. Trades'!$D$4:$D$52,'3. Trades'!$C$4:$C$52,"#NA",0))</f>
        <v/>
      </c>
      <c r="K111" s="49"/>
      <c r="L111" s="50"/>
      <c r="M111" s="50"/>
      <c r="N111" s="50"/>
      <c r="O111" s="51"/>
      <c r="P111" s="34"/>
      <c r="Q111" s="68" t="str">
        <f t="shared" si="5"/>
        <v/>
      </c>
      <c r="R111" s="68" t="str">
        <f t="shared" si="7"/>
        <v/>
      </c>
      <c r="S111" s="69" t="str">
        <f t="shared" si="6"/>
        <v/>
      </c>
      <c r="T111" s="54"/>
    </row>
    <row r="112" spans="2:20" x14ac:dyDescent="0.3">
      <c r="B112" s="44">
        <f t="shared" si="4"/>
        <v>0</v>
      </c>
      <c r="D112" s="45" t="str">
        <f>IF(AND(E112="",K112=""),"",MAX($D$10:D111)+1)</f>
        <v/>
      </c>
      <c r="E112" s="28"/>
      <c r="F112" s="46" t="str">
        <f>IF(E112="","",_xlfn.XLOOKUP(E112,'Category Works List'!$A$2:$P$2,'Category Works List'!$A$1:$P$1,"NA",0))</f>
        <v/>
      </c>
      <c r="G112" s="47"/>
      <c r="H112" s="48" t="str">
        <f>IF(G112="","",_xlfn.XLOOKUP(G112,'4. Summary of Resilience Works'!$F$10:$F$57,'4. Summary of Resilience Works'!$E$10:$E$57,"NA",0))</f>
        <v/>
      </c>
      <c r="I112" s="28"/>
      <c r="J112" s="48" t="str">
        <f>IF(I112="","",_xlfn.XLOOKUP(I112,'3. Trades'!$D$4:$D$52,'3. Trades'!$C$4:$C$52,"#NA",0))</f>
        <v/>
      </c>
      <c r="K112" s="49"/>
      <c r="L112" s="50"/>
      <c r="M112" s="50"/>
      <c r="N112" s="50"/>
      <c r="O112" s="51"/>
      <c r="P112" s="34"/>
      <c r="Q112" s="68" t="str">
        <f t="shared" si="5"/>
        <v/>
      </c>
      <c r="R112" s="68" t="str">
        <f t="shared" si="7"/>
        <v/>
      </c>
      <c r="S112" s="69" t="str">
        <f t="shared" si="6"/>
        <v/>
      </c>
      <c r="T112" s="54"/>
    </row>
    <row r="113" spans="2:20" x14ac:dyDescent="0.3">
      <c r="B113" s="44">
        <f t="shared" si="4"/>
        <v>0</v>
      </c>
      <c r="D113" s="45" t="str">
        <f>IF(AND(E113="",K113=""),"",MAX($D$10:D112)+1)</f>
        <v/>
      </c>
      <c r="E113" s="28"/>
      <c r="F113" s="46" t="str">
        <f>IF(E113="","",_xlfn.XLOOKUP(E113,'Category Works List'!$A$2:$P$2,'Category Works List'!$A$1:$P$1,"NA",0))</f>
        <v/>
      </c>
      <c r="G113" s="47"/>
      <c r="H113" s="48" t="str">
        <f>IF(G113="","",_xlfn.XLOOKUP(G113,'4. Summary of Resilience Works'!$F$10:$F$57,'4. Summary of Resilience Works'!$E$10:$E$57,"NA",0))</f>
        <v/>
      </c>
      <c r="I113" s="28"/>
      <c r="J113" s="48" t="str">
        <f>IF(I113="","",_xlfn.XLOOKUP(I113,'3. Trades'!$D$4:$D$52,'3. Trades'!$C$4:$C$52,"#NA",0))</f>
        <v/>
      </c>
      <c r="K113" s="49"/>
      <c r="L113" s="50"/>
      <c r="M113" s="50"/>
      <c r="N113" s="50"/>
      <c r="O113" s="51"/>
      <c r="P113" s="34"/>
      <c r="Q113" s="68" t="str">
        <f t="shared" si="5"/>
        <v/>
      </c>
      <c r="R113" s="68" t="str">
        <f t="shared" si="7"/>
        <v/>
      </c>
      <c r="S113" s="69" t="str">
        <f t="shared" si="6"/>
        <v/>
      </c>
      <c r="T113" s="54"/>
    </row>
    <row r="114" spans="2:20" x14ac:dyDescent="0.3">
      <c r="B114" s="44">
        <f t="shared" si="4"/>
        <v>0</v>
      </c>
      <c r="D114" s="45" t="str">
        <f>IF(AND(E114="",K114=""),"",MAX($D$10:D113)+1)</f>
        <v/>
      </c>
      <c r="E114" s="28"/>
      <c r="F114" s="46" t="str">
        <f>IF(E114="","",_xlfn.XLOOKUP(E114,'Category Works List'!$A$2:$P$2,'Category Works List'!$A$1:$P$1,"NA",0))</f>
        <v/>
      </c>
      <c r="G114" s="47"/>
      <c r="H114" s="48" t="str">
        <f>IF(G114="","",_xlfn.XLOOKUP(G114,'4. Summary of Resilience Works'!$F$10:$F$57,'4. Summary of Resilience Works'!$E$10:$E$57,"NA",0))</f>
        <v/>
      </c>
      <c r="I114" s="28"/>
      <c r="J114" s="48" t="str">
        <f>IF(I114="","",_xlfn.XLOOKUP(I114,'3. Trades'!$D$4:$D$52,'3. Trades'!$C$4:$C$52,"#NA",0))</f>
        <v/>
      </c>
      <c r="K114" s="49"/>
      <c r="L114" s="50"/>
      <c r="M114" s="50"/>
      <c r="N114" s="50"/>
      <c r="O114" s="51"/>
      <c r="P114" s="34"/>
      <c r="Q114" s="68" t="str">
        <f t="shared" si="5"/>
        <v/>
      </c>
      <c r="R114" s="68" t="str">
        <f t="shared" si="7"/>
        <v/>
      </c>
      <c r="S114" s="69" t="str">
        <f t="shared" si="6"/>
        <v/>
      </c>
      <c r="T114" s="54"/>
    </row>
    <row r="115" spans="2:20" x14ac:dyDescent="0.3">
      <c r="B115" s="44">
        <f t="shared" si="4"/>
        <v>0</v>
      </c>
      <c r="D115" s="45" t="str">
        <f>IF(AND(E115="",K115=""),"",MAX($D$10:D114)+1)</f>
        <v/>
      </c>
      <c r="E115" s="28"/>
      <c r="F115" s="46" t="str">
        <f>IF(E115="","",_xlfn.XLOOKUP(E115,'Category Works List'!$A$2:$P$2,'Category Works List'!$A$1:$P$1,"NA",0))</f>
        <v/>
      </c>
      <c r="G115" s="47"/>
      <c r="H115" s="48" t="str">
        <f>IF(G115="","",_xlfn.XLOOKUP(G115,'4. Summary of Resilience Works'!$F$10:$F$57,'4. Summary of Resilience Works'!$E$10:$E$57,"NA",0))</f>
        <v/>
      </c>
      <c r="I115" s="28"/>
      <c r="J115" s="48" t="str">
        <f>IF(I115="","",_xlfn.XLOOKUP(I115,'3. Trades'!$D$4:$D$52,'3. Trades'!$C$4:$C$52,"#NA",0))</f>
        <v/>
      </c>
      <c r="K115" s="49"/>
      <c r="L115" s="50"/>
      <c r="M115" s="50"/>
      <c r="N115" s="50"/>
      <c r="O115" s="51"/>
      <c r="P115" s="34"/>
      <c r="Q115" s="68" t="str">
        <f t="shared" si="5"/>
        <v/>
      </c>
      <c r="R115" s="68" t="str">
        <f t="shared" si="7"/>
        <v/>
      </c>
      <c r="S115" s="69" t="str">
        <f t="shared" si="6"/>
        <v/>
      </c>
      <c r="T115" s="54"/>
    </row>
    <row r="116" spans="2:20" x14ac:dyDescent="0.3">
      <c r="B116" s="44">
        <f t="shared" si="4"/>
        <v>0</v>
      </c>
      <c r="D116" s="45" t="str">
        <f>IF(AND(E116="",K116=""),"",MAX($D$10:D115)+1)</f>
        <v/>
      </c>
      <c r="E116" s="28"/>
      <c r="F116" s="46" t="str">
        <f>IF(E116="","",_xlfn.XLOOKUP(E116,'Category Works List'!$A$2:$P$2,'Category Works List'!$A$1:$P$1,"NA",0))</f>
        <v/>
      </c>
      <c r="G116" s="47"/>
      <c r="H116" s="48" t="str">
        <f>IF(G116="","",_xlfn.XLOOKUP(G116,'4. Summary of Resilience Works'!$F$10:$F$57,'4. Summary of Resilience Works'!$E$10:$E$57,"NA",0))</f>
        <v/>
      </c>
      <c r="I116" s="28"/>
      <c r="J116" s="48" t="str">
        <f>IF(I116="","",_xlfn.XLOOKUP(I116,'3. Trades'!$D$4:$D$52,'3. Trades'!$C$4:$C$52,"#NA",0))</f>
        <v/>
      </c>
      <c r="K116" s="49"/>
      <c r="L116" s="50"/>
      <c r="M116" s="50"/>
      <c r="N116" s="50"/>
      <c r="O116" s="51"/>
      <c r="P116" s="34"/>
      <c r="Q116" s="68" t="str">
        <f t="shared" si="5"/>
        <v/>
      </c>
      <c r="R116" s="68" t="str">
        <f t="shared" si="7"/>
        <v/>
      </c>
      <c r="S116" s="69" t="str">
        <f t="shared" si="6"/>
        <v/>
      </c>
      <c r="T116" s="54"/>
    </row>
    <row r="117" spans="2:20" x14ac:dyDescent="0.3">
      <c r="B117" s="44">
        <f t="shared" si="4"/>
        <v>0</v>
      </c>
      <c r="D117" s="45" t="str">
        <f>IF(AND(E117="",K117=""),"",MAX($D$10:D116)+1)</f>
        <v/>
      </c>
      <c r="E117" s="28"/>
      <c r="F117" s="46" t="str">
        <f>IF(E117="","",_xlfn.XLOOKUP(E117,'Category Works List'!$A$2:$P$2,'Category Works List'!$A$1:$P$1,"NA",0))</f>
        <v/>
      </c>
      <c r="G117" s="47"/>
      <c r="H117" s="48" t="str">
        <f>IF(G117="","",_xlfn.XLOOKUP(G117,'4. Summary of Resilience Works'!$F$10:$F$57,'4. Summary of Resilience Works'!$E$10:$E$57,"NA",0))</f>
        <v/>
      </c>
      <c r="I117" s="28"/>
      <c r="J117" s="48" t="str">
        <f>IF(I117="","",_xlfn.XLOOKUP(I117,'3. Trades'!$D$4:$D$52,'3. Trades'!$C$4:$C$52,"#NA",0))</f>
        <v/>
      </c>
      <c r="K117" s="49"/>
      <c r="L117" s="50"/>
      <c r="M117" s="50"/>
      <c r="N117" s="50"/>
      <c r="O117" s="51"/>
      <c r="P117" s="34"/>
      <c r="Q117" s="68" t="str">
        <f t="shared" si="5"/>
        <v/>
      </c>
      <c r="R117" s="68" t="str">
        <f t="shared" si="7"/>
        <v/>
      </c>
      <c r="S117" s="69" t="str">
        <f t="shared" si="6"/>
        <v/>
      </c>
      <c r="T117" s="54"/>
    </row>
    <row r="118" spans="2:20" x14ac:dyDescent="0.3">
      <c r="B118" s="44">
        <f t="shared" si="4"/>
        <v>0</v>
      </c>
      <c r="D118" s="45" t="str">
        <f>IF(AND(E118="",K118=""),"",MAX($D$10:D117)+1)</f>
        <v/>
      </c>
      <c r="E118" s="28"/>
      <c r="F118" s="46" t="str">
        <f>IF(E118="","",_xlfn.XLOOKUP(E118,'Category Works List'!$A$2:$P$2,'Category Works List'!$A$1:$P$1,"NA",0))</f>
        <v/>
      </c>
      <c r="G118" s="47"/>
      <c r="H118" s="48" t="str">
        <f>IF(G118="","",_xlfn.XLOOKUP(G118,'4. Summary of Resilience Works'!$F$10:$F$57,'4. Summary of Resilience Works'!$E$10:$E$57,"NA",0))</f>
        <v/>
      </c>
      <c r="I118" s="28"/>
      <c r="J118" s="48" t="str">
        <f>IF(I118="","",_xlfn.XLOOKUP(I118,'3. Trades'!$D$4:$D$52,'3. Trades'!$C$4:$C$52,"#NA",0))</f>
        <v/>
      </c>
      <c r="K118" s="49"/>
      <c r="L118" s="50"/>
      <c r="M118" s="50"/>
      <c r="N118" s="50"/>
      <c r="O118" s="51"/>
      <c r="P118" s="34"/>
      <c r="Q118" s="68" t="str">
        <f t="shared" si="5"/>
        <v/>
      </c>
      <c r="R118" s="68" t="str">
        <f t="shared" si="7"/>
        <v/>
      </c>
      <c r="S118" s="69" t="str">
        <f t="shared" si="6"/>
        <v/>
      </c>
      <c r="T118" s="54"/>
    </row>
    <row r="119" spans="2:20" x14ac:dyDescent="0.3">
      <c r="B119" s="44">
        <f t="shared" si="4"/>
        <v>0</v>
      </c>
      <c r="D119" s="45" t="str">
        <f>IF(AND(E119="",K119=""),"",MAX($D$10:D118)+1)</f>
        <v/>
      </c>
      <c r="E119" s="28"/>
      <c r="F119" s="46" t="str">
        <f>IF(E119="","",_xlfn.XLOOKUP(E119,'Category Works List'!$A$2:$P$2,'Category Works List'!$A$1:$P$1,"NA",0))</f>
        <v/>
      </c>
      <c r="G119" s="47"/>
      <c r="H119" s="48" t="str">
        <f>IF(G119="","",_xlfn.XLOOKUP(G119,'4. Summary of Resilience Works'!$F$10:$F$57,'4. Summary of Resilience Works'!$E$10:$E$57,"NA",0))</f>
        <v/>
      </c>
      <c r="I119" s="28"/>
      <c r="J119" s="48" t="str">
        <f>IF(I119="","",_xlfn.XLOOKUP(I119,'3. Trades'!$D$4:$D$52,'3. Trades'!$C$4:$C$52,"#NA",0))</f>
        <v/>
      </c>
      <c r="K119" s="49"/>
      <c r="L119" s="50"/>
      <c r="M119" s="50"/>
      <c r="N119" s="50"/>
      <c r="O119" s="51"/>
      <c r="P119" s="34"/>
      <c r="Q119" s="68" t="str">
        <f t="shared" si="5"/>
        <v/>
      </c>
      <c r="R119" s="68" t="str">
        <f t="shared" si="7"/>
        <v/>
      </c>
      <c r="S119" s="69" t="str">
        <f t="shared" si="6"/>
        <v/>
      </c>
      <c r="T119" s="54"/>
    </row>
    <row r="120" spans="2:20" x14ac:dyDescent="0.3">
      <c r="B120" s="44">
        <f t="shared" si="4"/>
        <v>0</v>
      </c>
      <c r="D120" s="45" t="str">
        <f>IF(AND(E120="",K120=""),"",MAX($D$10:D119)+1)</f>
        <v/>
      </c>
      <c r="E120" s="28"/>
      <c r="F120" s="46" t="str">
        <f>IF(E120="","",_xlfn.XLOOKUP(E120,'Category Works List'!$A$2:$P$2,'Category Works List'!$A$1:$P$1,"NA",0))</f>
        <v/>
      </c>
      <c r="G120" s="47"/>
      <c r="H120" s="48" t="str">
        <f>IF(G120="","",_xlfn.XLOOKUP(G120,'4. Summary of Resilience Works'!$F$10:$F$57,'4. Summary of Resilience Works'!$E$10:$E$57,"NA",0))</f>
        <v/>
      </c>
      <c r="I120" s="28"/>
      <c r="J120" s="48" t="str">
        <f>IF(I120="","",_xlfn.XLOOKUP(I120,'3. Trades'!$D$4:$D$52,'3. Trades'!$C$4:$C$52,"#NA",0))</f>
        <v/>
      </c>
      <c r="K120" s="49"/>
      <c r="L120" s="50"/>
      <c r="M120" s="50"/>
      <c r="N120" s="50"/>
      <c r="O120" s="51"/>
      <c r="P120" s="34"/>
      <c r="Q120" s="68" t="str">
        <f t="shared" si="5"/>
        <v/>
      </c>
      <c r="R120" s="68" t="str">
        <f t="shared" si="7"/>
        <v/>
      </c>
      <c r="S120" s="69" t="str">
        <f t="shared" si="6"/>
        <v/>
      </c>
      <c r="T120" s="54"/>
    </row>
    <row r="121" spans="2:20" x14ac:dyDescent="0.3">
      <c r="B121" s="44">
        <f t="shared" si="4"/>
        <v>0</v>
      </c>
      <c r="D121" s="45" t="str">
        <f>IF(AND(E121="",K121=""),"",MAX($D$10:D120)+1)</f>
        <v/>
      </c>
      <c r="E121" s="28"/>
      <c r="F121" s="46" t="str">
        <f>IF(E121="","",_xlfn.XLOOKUP(E121,'Category Works List'!$A$2:$P$2,'Category Works List'!$A$1:$P$1,"NA",0))</f>
        <v/>
      </c>
      <c r="G121" s="47"/>
      <c r="H121" s="48" t="str">
        <f>IF(G121="","",_xlfn.XLOOKUP(G121,'4. Summary of Resilience Works'!$F$10:$F$57,'4. Summary of Resilience Works'!$E$10:$E$57,"NA",0))</f>
        <v/>
      </c>
      <c r="I121" s="28"/>
      <c r="J121" s="48" t="str">
        <f>IF(I121="","",_xlfn.XLOOKUP(I121,'3. Trades'!$D$4:$D$52,'3. Trades'!$C$4:$C$52,"#NA",0))</f>
        <v/>
      </c>
      <c r="K121" s="49"/>
      <c r="L121" s="50"/>
      <c r="M121" s="50"/>
      <c r="N121" s="50"/>
      <c r="O121" s="51"/>
      <c r="P121" s="34"/>
      <c r="Q121" s="68" t="str">
        <f t="shared" si="5"/>
        <v/>
      </c>
      <c r="R121" s="68" t="str">
        <f t="shared" si="7"/>
        <v/>
      </c>
      <c r="S121" s="69" t="str">
        <f t="shared" si="6"/>
        <v/>
      </c>
      <c r="T121" s="54"/>
    </row>
    <row r="122" spans="2:20" x14ac:dyDescent="0.3">
      <c r="B122" s="44">
        <f t="shared" si="4"/>
        <v>0</v>
      </c>
      <c r="D122" s="45" t="str">
        <f>IF(AND(E122="",K122=""),"",MAX($D$10:D121)+1)</f>
        <v/>
      </c>
      <c r="E122" s="28"/>
      <c r="F122" s="46" t="str">
        <f>IF(E122="","",_xlfn.XLOOKUP(E122,'Category Works List'!$A$2:$P$2,'Category Works List'!$A$1:$P$1,"NA",0))</f>
        <v/>
      </c>
      <c r="G122" s="47"/>
      <c r="H122" s="48" t="str">
        <f>IF(G122="","",_xlfn.XLOOKUP(G122,'4. Summary of Resilience Works'!$F$10:$F$57,'4. Summary of Resilience Works'!$E$10:$E$57,"NA",0))</f>
        <v/>
      </c>
      <c r="I122" s="28"/>
      <c r="J122" s="48" t="str">
        <f>IF(I122="","",_xlfn.XLOOKUP(I122,'3. Trades'!$D$4:$D$52,'3. Trades'!$C$4:$C$52,"#NA",0))</f>
        <v/>
      </c>
      <c r="K122" s="49"/>
      <c r="L122" s="50"/>
      <c r="M122" s="50"/>
      <c r="N122" s="50"/>
      <c r="O122" s="51"/>
      <c r="P122" s="34"/>
      <c r="Q122" s="68" t="str">
        <f t="shared" si="5"/>
        <v/>
      </c>
      <c r="R122" s="68" t="str">
        <f t="shared" si="7"/>
        <v/>
      </c>
      <c r="S122" s="69" t="str">
        <f t="shared" si="6"/>
        <v/>
      </c>
      <c r="T122" s="54"/>
    </row>
    <row r="123" spans="2:20" x14ac:dyDescent="0.3">
      <c r="B123" s="44">
        <f t="shared" si="4"/>
        <v>0</v>
      </c>
      <c r="D123" s="45" t="str">
        <f>IF(AND(E123="",K123=""),"",MAX($D$10:D122)+1)</f>
        <v/>
      </c>
      <c r="E123" s="28"/>
      <c r="F123" s="46" t="str">
        <f>IF(E123="","",_xlfn.XLOOKUP(E123,'Category Works List'!$A$2:$P$2,'Category Works List'!$A$1:$P$1,"NA",0))</f>
        <v/>
      </c>
      <c r="G123" s="47"/>
      <c r="H123" s="48" t="str">
        <f>IF(G123="","",_xlfn.XLOOKUP(G123,'4. Summary of Resilience Works'!$F$10:$F$57,'4. Summary of Resilience Works'!$E$10:$E$57,"NA",0))</f>
        <v/>
      </c>
      <c r="I123" s="28"/>
      <c r="J123" s="48" t="str">
        <f>IF(I123="","",_xlfn.XLOOKUP(I123,'3. Trades'!$D$4:$D$52,'3. Trades'!$C$4:$C$52,"#NA",0))</f>
        <v/>
      </c>
      <c r="K123" s="49"/>
      <c r="L123" s="50"/>
      <c r="M123" s="50"/>
      <c r="N123" s="50"/>
      <c r="O123" s="51"/>
      <c r="P123" s="34"/>
      <c r="Q123" s="68" t="str">
        <f t="shared" si="5"/>
        <v/>
      </c>
      <c r="R123" s="68" t="str">
        <f t="shared" si="7"/>
        <v/>
      </c>
      <c r="S123" s="69" t="str">
        <f t="shared" si="6"/>
        <v/>
      </c>
      <c r="T123" s="54"/>
    </row>
    <row r="124" spans="2:20" x14ac:dyDescent="0.3">
      <c r="B124" s="44">
        <f t="shared" si="4"/>
        <v>0</v>
      </c>
      <c r="D124" s="45" t="str">
        <f>IF(AND(E124="",K124=""),"",MAX($D$10:D123)+1)</f>
        <v/>
      </c>
      <c r="E124" s="28"/>
      <c r="F124" s="46" t="str">
        <f>IF(E124="","",_xlfn.XLOOKUP(E124,'Category Works List'!$A$2:$P$2,'Category Works List'!$A$1:$P$1,"NA",0))</f>
        <v/>
      </c>
      <c r="G124" s="47"/>
      <c r="H124" s="48" t="str">
        <f>IF(G124="","",_xlfn.XLOOKUP(G124,'4. Summary of Resilience Works'!$F$10:$F$57,'4. Summary of Resilience Works'!$E$10:$E$57,"NA",0))</f>
        <v/>
      </c>
      <c r="I124" s="28"/>
      <c r="J124" s="48" t="str">
        <f>IF(I124="","",_xlfn.XLOOKUP(I124,'3. Trades'!$D$4:$D$52,'3. Trades'!$C$4:$C$52,"#NA",0))</f>
        <v/>
      </c>
      <c r="K124" s="49"/>
      <c r="L124" s="50"/>
      <c r="M124" s="50"/>
      <c r="N124" s="50"/>
      <c r="O124" s="51"/>
      <c r="P124" s="34"/>
      <c r="Q124" s="68" t="str">
        <f t="shared" si="5"/>
        <v/>
      </c>
      <c r="R124" s="68" t="str">
        <f t="shared" si="7"/>
        <v/>
      </c>
      <c r="S124" s="69" t="str">
        <f t="shared" si="6"/>
        <v/>
      </c>
      <c r="T124" s="54"/>
    </row>
    <row r="125" spans="2:20" x14ac:dyDescent="0.3">
      <c r="B125" s="44">
        <f t="shared" si="4"/>
        <v>0</v>
      </c>
      <c r="D125" s="45" t="str">
        <f>IF(AND(E125="",K125=""),"",MAX($D$10:D124)+1)</f>
        <v/>
      </c>
      <c r="E125" s="28"/>
      <c r="F125" s="46" t="str">
        <f>IF(E125="","",_xlfn.XLOOKUP(E125,'Category Works List'!$A$2:$P$2,'Category Works List'!$A$1:$P$1,"NA",0))</f>
        <v/>
      </c>
      <c r="G125" s="47"/>
      <c r="H125" s="48" t="str">
        <f>IF(G125="","",_xlfn.XLOOKUP(G125,'4. Summary of Resilience Works'!$F$10:$F$57,'4. Summary of Resilience Works'!$E$10:$E$57,"NA",0))</f>
        <v/>
      </c>
      <c r="I125" s="28"/>
      <c r="J125" s="48" t="str">
        <f>IF(I125="","",_xlfn.XLOOKUP(I125,'3. Trades'!$D$4:$D$52,'3. Trades'!$C$4:$C$52,"#NA",0))</f>
        <v/>
      </c>
      <c r="K125" s="49"/>
      <c r="L125" s="50"/>
      <c r="M125" s="50"/>
      <c r="N125" s="50"/>
      <c r="O125" s="51"/>
      <c r="P125" s="34"/>
      <c r="Q125" s="68" t="str">
        <f t="shared" si="5"/>
        <v/>
      </c>
      <c r="R125" s="68" t="str">
        <f t="shared" si="7"/>
        <v/>
      </c>
      <c r="S125" s="69" t="str">
        <f t="shared" si="6"/>
        <v/>
      </c>
      <c r="T125" s="54"/>
    </row>
    <row r="126" spans="2:20" x14ac:dyDescent="0.3">
      <c r="B126" s="44">
        <f t="shared" si="4"/>
        <v>0</v>
      </c>
      <c r="D126" s="45" t="str">
        <f>IF(AND(E126="",K126=""),"",MAX($D$10:D125)+1)</f>
        <v/>
      </c>
      <c r="E126" s="28"/>
      <c r="F126" s="46" t="str">
        <f>IF(E126="","",_xlfn.XLOOKUP(E126,'Category Works List'!$A$2:$P$2,'Category Works List'!$A$1:$P$1,"NA",0))</f>
        <v/>
      </c>
      <c r="G126" s="47"/>
      <c r="H126" s="48" t="str">
        <f>IF(G126="","",_xlfn.XLOOKUP(G126,'4. Summary of Resilience Works'!$F$10:$F$57,'4. Summary of Resilience Works'!$E$10:$E$57,"NA",0))</f>
        <v/>
      </c>
      <c r="I126" s="28"/>
      <c r="J126" s="48" t="str">
        <f>IF(I126="","",_xlfn.XLOOKUP(I126,'3. Trades'!$D$4:$D$52,'3. Trades'!$C$4:$C$52,"#NA",0))</f>
        <v/>
      </c>
      <c r="K126" s="49"/>
      <c r="L126" s="50"/>
      <c r="M126" s="50"/>
      <c r="N126" s="50"/>
      <c r="O126" s="51"/>
      <c r="P126" s="34"/>
      <c r="Q126" s="68" t="str">
        <f t="shared" si="5"/>
        <v/>
      </c>
      <c r="R126" s="68" t="str">
        <f t="shared" si="7"/>
        <v/>
      </c>
      <c r="S126" s="69" t="str">
        <f t="shared" si="6"/>
        <v/>
      </c>
      <c r="T126" s="54"/>
    </row>
    <row r="127" spans="2:20" x14ac:dyDescent="0.3">
      <c r="B127" s="44">
        <f t="shared" si="4"/>
        <v>0</v>
      </c>
      <c r="D127" s="45" t="str">
        <f>IF(AND(E127="",K127=""),"",MAX($D$10:D126)+1)</f>
        <v/>
      </c>
      <c r="E127" s="28"/>
      <c r="F127" s="46" t="str">
        <f>IF(E127="","",_xlfn.XLOOKUP(E127,'Category Works List'!$A$2:$P$2,'Category Works List'!$A$1:$P$1,"NA",0))</f>
        <v/>
      </c>
      <c r="G127" s="47"/>
      <c r="H127" s="48" t="str">
        <f>IF(G127="","",_xlfn.XLOOKUP(G127,'4. Summary of Resilience Works'!$F$10:$F$57,'4. Summary of Resilience Works'!$E$10:$E$57,"NA",0))</f>
        <v/>
      </c>
      <c r="I127" s="28"/>
      <c r="J127" s="48" t="str">
        <f>IF(I127="","",_xlfn.XLOOKUP(I127,'3. Trades'!$D$4:$D$52,'3. Trades'!$C$4:$C$52,"#NA",0))</f>
        <v/>
      </c>
      <c r="K127" s="49"/>
      <c r="L127" s="50"/>
      <c r="M127" s="50"/>
      <c r="N127" s="50"/>
      <c r="O127" s="51"/>
      <c r="P127" s="34"/>
      <c r="Q127" s="68" t="str">
        <f t="shared" si="5"/>
        <v/>
      </c>
      <c r="R127" s="68" t="str">
        <f t="shared" si="7"/>
        <v/>
      </c>
      <c r="S127" s="69" t="str">
        <f t="shared" si="6"/>
        <v/>
      </c>
      <c r="T127" s="54"/>
    </row>
    <row r="128" spans="2:20" x14ac:dyDescent="0.3">
      <c r="B128" s="44">
        <f t="shared" si="4"/>
        <v>0</v>
      </c>
      <c r="D128" s="45" t="str">
        <f>IF(AND(E128="",K128=""),"",MAX($D$10:D127)+1)</f>
        <v/>
      </c>
      <c r="E128" s="28"/>
      <c r="F128" s="46" t="str">
        <f>IF(E128="","",_xlfn.XLOOKUP(E128,'Category Works List'!$A$2:$P$2,'Category Works List'!$A$1:$P$1,"NA",0))</f>
        <v/>
      </c>
      <c r="G128" s="47"/>
      <c r="H128" s="48" t="str">
        <f>IF(G128="","",_xlfn.XLOOKUP(G128,'4. Summary of Resilience Works'!$F$10:$F$57,'4. Summary of Resilience Works'!$E$10:$E$57,"NA",0))</f>
        <v/>
      </c>
      <c r="I128" s="28"/>
      <c r="J128" s="48" t="str">
        <f>IF(I128="","",_xlfn.XLOOKUP(I128,'3. Trades'!$D$4:$D$52,'3. Trades'!$C$4:$C$52,"#NA",0))</f>
        <v/>
      </c>
      <c r="K128" s="49"/>
      <c r="L128" s="50"/>
      <c r="M128" s="50"/>
      <c r="N128" s="50"/>
      <c r="O128" s="51"/>
      <c r="P128" s="34"/>
      <c r="Q128" s="68" t="str">
        <f t="shared" si="5"/>
        <v/>
      </c>
      <c r="R128" s="68" t="str">
        <f t="shared" si="7"/>
        <v/>
      </c>
      <c r="S128" s="69" t="str">
        <f t="shared" si="6"/>
        <v/>
      </c>
      <c r="T128" s="54"/>
    </row>
    <row r="129" spans="2:20" x14ac:dyDescent="0.3">
      <c r="B129" s="44">
        <f t="shared" si="4"/>
        <v>0</v>
      </c>
      <c r="D129" s="45" t="str">
        <f>IF(AND(E129="",K129=""),"",MAX($D$10:D128)+1)</f>
        <v/>
      </c>
      <c r="E129" s="28"/>
      <c r="F129" s="46" t="str">
        <f>IF(E129="","",_xlfn.XLOOKUP(E129,'Category Works List'!$A$2:$P$2,'Category Works List'!$A$1:$P$1,"NA",0))</f>
        <v/>
      </c>
      <c r="G129" s="47"/>
      <c r="H129" s="48" t="str">
        <f>IF(G129="","",_xlfn.XLOOKUP(G129,'4. Summary of Resilience Works'!$F$10:$F$57,'4. Summary of Resilience Works'!$E$10:$E$57,"NA",0))</f>
        <v/>
      </c>
      <c r="I129" s="28"/>
      <c r="J129" s="48" t="str">
        <f>IF(I129="","",_xlfn.XLOOKUP(I129,'3. Trades'!$D$4:$D$52,'3. Trades'!$C$4:$C$52,"#NA",0))</f>
        <v/>
      </c>
      <c r="K129" s="49"/>
      <c r="L129" s="50"/>
      <c r="M129" s="50"/>
      <c r="N129" s="50"/>
      <c r="O129" s="51"/>
      <c r="P129" s="34"/>
      <c r="Q129" s="68" t="str">
        <f t="shared" si="5"/>
        <v/>
      </c>
      <c r="R129" s="68" t="str">
        <f t="shared" si="7"/>
        <v/>
      </c>
      <c r="S129" s="69" t="str">
        <f t="shared" si="6"/>
        <v/>
      </c>
      <c r="T129" s="54"/>
    </row>
    <row r="130" spans="2:20" x14ac:dyDescent="0.3">
      <c r="B130" s="44">
        <f t="shared" si="4"/>
        <v>0</v>
      </c>
      <c r="D130" s="45" t="str">
        <f>IF(AND(E130="",K130=""),"",MAX($D$10:D129)+1)</f>
        <v/>
      </c>
      <c r="E130" s="28"/>
      <c r="F130" s="46" t="str">
        <f>IF(E130="","",_xlfn.XLOOKUP(E130,'Category Works List'!$A$2:$P$2,'Category Works List'!$A$1:$P$1,"NA",0))</f>
        <v/>
      </c>
      <c r="G130" s="47"/>
      <c r="H130" s="48" t="str">
        <f>IF(G130="","",_xlfn.XLOOKUP(G130,'4. Summary of Resilience Works'!$F$10:$F$57,'4. Summary of Resilience Works'!$E$10:$E$57,"NA",0))</f>
        <v/>
      </c>
      <c r="I130" s="28"/>
      <c r="J130" s="48" t="str">
        <f>IF(I130="","",_xlfn.XLOOKUP(I130,'3. Trades'!$D$4:$D$52,'3. Trades'!$C$4:$C$52,"#NA",0))</f>
        <v/>
      </c>
      <c r="K130" s="49"/>
      <c r="L130" s="50"/>
      <c r="M130" s="50"/>
      <c r="N130" s="50"/>
      <c r="O130" s="51"/>
      <c r="P130" s="34"/>
      <c r="Q130" s="68" t="str">
        <f t="shared" si="5"/>
        <v/>
      </c>
      <c r="R130" s="68" t="str">
        <f t="shared" si="7"/>
        <v/>
      </c>
      <c r="S130" s="69" t="str">
        <f t="shared" si="6"/>
        <v/>
      </c>
      <c r="T130" s="54"/>
    </row>
    <row r="131" spans="2:20" x14ac:dyDescent="0.3">
      <c r="B131" s="44">
        <f t="shared" si="4"/>
        <v>0</v>
      </c>
      <c r="D131" s="45" t="str">
        <f>IF(AND(E131="",K131=""),"",MAX($D$10:D130)+1)</f>
        <v/>
      </c>
      <c r="E131" s="28"/>
      <c r="F131" s="46" t="str">
        <f>IF(E131="","",_xlfn.XLOOKUP(E131,'Category Works List'!$A$2:$P$2,'Category Works List'!$A$1:$P$1,"NA",0))</f>
        <v/>
      </c>
      <c r="G131" s="47"/>
      <c r="H131" s="48" t="str">
        <f>IF(G131="","",_xlfn.XLOOKUP(G131,'4. Summary of Resilience Works'!$F$10:$F$57,'4. Summary of Resilience Works'!$E$10:$E$57,"NA",0))</f>
        <v/>
      </c>
      <c r="I131" s="28"/>
      <c r="J131" s="48" t="str">
        <f>IF(I131="","",_xlfn.XLOOKUP(I131,'3. Trades'!$D$4:$D$52,'3. Trades'!$C$4:$C$52,"#NA",0))</f>
        <v/>
      </c>
      <c r="K131" s="49"/>
      <c r="L131" s="50"/>
      <c r="M131" s="50"/>
      <c r="N131" s="50"/>
      <c r="O131" s="51"/>
      <c r="P131" s="34"/>
      <c r="Q131" s="68" t="str">
        <f t="shared" si="5"/>
        <v/>
      </c>
      <c r="R131" s="68" t="str">
        <f t="shared" si="7"/>
        <v/>
      </c>
      <c r="S131" s="69" t="str">
        <f t="shared" si="6"/>
        <v/>
      </c>
      <c r="T131" s="54"/>
    </row>
    <row r="132" spans="2:20" x14ac:dyDescent="0.3">
      <c r="B132" s="44">
        <f t="shared" si="4"/>
        <v>0</v>
      </c>
      <c r="D132" s="45" t="str">
        <f>IF(AND(E132="",K132=""),"",MAX($D$10:D131)+1)</f>
        <v/>
      </c>
      <c r="E132" s="28"/>
      <c r="F132" s="46" t="str">
        <f>IF(E132="","",_xlfn.XLOOKUP(E132,'Category Works List'!$A$2:$P$2,'Category Works List'!$A$1:$P$1,"NA",0))</f>
        <v/>
      </c>
      <c r="G132" s="47"/>
      <c r="H132" s="48" t="str">
        <f>IF(G132="","",_xlfn.XLOOKUP(G132,'4. Summary of Resilience Works'!$F$10:$F$57,'4. Summary of Resilience Works'!$E$10:$E$57,"NA",0))</f>
        <v/>
      </c>
      <c r="I132" s="28"/>
      <c r="J132" s="48" t="str">
        <f>IF(I132="","",_xlfn.XLOOKUP(I132,'3. Trades'!$D$4:$D$52,'3. Trades'!$C$4:$C$52,"#NA",0))</f>
        <v/>
      </c>
      <c r="K132" s="49"/>
      <c r="L132" s="50"/>
      <c r="M132" s="50"/>
      <c r="N132" s="50"/>
      <c r="O132" s="51"/>
      <c r="P132" s="34"/>
      <c r="Q132" s="68" t="str">
        <f t="shared" si="5"/>
        <v/>
      </c>
      <c r="R132" s="68" t="str">
        <f t="shared" si="7"/>
        <v/>
      </c>
      <c r="S132" s="69" t="str">
        <f t="shared" si="6"/>
        <v/>
      </c>
      <c r="T132" s="54"/>
    </row>
    <row r="133" spans="2:20" x14ac:dyDescent="0.3">
      <c r="B133" s="44">
        <f t="shared" si="4"/>
        <v>0</v>
      </c>
      <c r="D133" s="45" t="str">
        <f>IF(AND(E133="",K133=""),"",MAX($D$10:D132)+1)</f>
        <v/>
      </c>
      <c r="E133" s="28"/>
      <c r="F133" s="46" t="str">
        <f>IF(E133="","",_xlfn.XLOOKUP(E133,'Category Works List'!$A$2:$P$2,'Category Works List'!$A$1:$P$1,"NA",0))</f>
        <v/>
      </c>
      <c r="G133" s="47"/>
      <c r="H133" s="48" t="str">
        <f>IF(G133="","",_xlfn.XLOOKUP(G133,'4. Summary of Resilience Works'!$F$10:$F$57,'4. Summary of Resilience Works'!$E$10:$E$57,"NA",0))</f>
        <v/>
      </c>
      <c r="I133" s="28"/>
      <c r="J133" s="48" t="str">
        <f>IF(I133="","",_xlfn.XLOOKUP(I133,'3. Trades'!$D$4:$D$52,'3. Trades'!$C$4:$C$52,"#NA",0))</f>
        <v/>
      </c>
      <c r="K133" s="49"/>
      <c r="L133" s="50"/>
      <c r="M133" s="50"/>
      <c r="N133" s="50"/>
      <c r="O133" s="51"/>
      <c r="P133" s="34"/>
      <c r="Q133" s="68" t="str">
        <f t="shared" si="5"/>
        <v/>
      </c>
      <c r="R133" s="68" t="str">
        <f t="shared" si="7"/>
        <v/>
      </c>
      <c r="S133" s="69" t="str">
        <f t="shared" si="6"/>
        <v/>
      </c>
      <c r="T133" s="54"/>
    </row>
    <row r="134" spans="2:20" x14ac:dyDescent="0.3">
      <c r="B134" s="44">
        <f t="shared" si="4"/>
        <v>0</v>
      </c>
      <c r="D134" s="45" t="str">
        <f>IF(AND(E134="",K134=""),"",MAX($D$10:D133)+1)</f>
        <v/>
      </c>
      <c r="E134" s="28"/>
      <c r="F134" s="46" t="str">
        <f>IF(E134="","",_xlfn.XLOOKUP(E134,'Category Works List'!$A$2:$P$2,'Category Works List'!$A$1:$P$1,"NA",0))</f>
        <v/>
      </c>
      <c r="G134" s="47"/>
      <c r="H134" s="48" t="str">
        <f>IF(G134="","",_xlfn.XLOOKUP(G134,'4. Summary of Resilience Works'!$F$10:$F$57,'4. Summary of Resilience Works'!$E$10:$E$57,"NA",0))</f>
        <v/>
      </c>
      <c r="I134" s="28"/>
      <c r="J134" s="48" t="str">
        <f>IF(I134="","",_xlfn.XLOOKUP(I134,'3. Trades'!$D$4:$D$52,'3. Trades'!$C$4:$C$52,"#NA",0))</f>
        <v/>
      </c>
      <c r="K134" s="49"/>
      <c r="L134" s="50"/>
      <c r="M134" s="50"/>
      <c r="N134" s="50"/>
      <c r="O134" s="51"/>
      <c r="P134" s="34"/>
      <c r="Q134" s="68" t="str">
        <f t="shared" si="5"/>
        <v/>
      </c>
      <c r="R134" s="68" t="str">
        <f t="shared" si="7"/>
        <v/>
      </c>
      <c r="S134" s="69" t="str">
        <f t="shared" si="6"/>
        <v/>
      </c>
      <c r="T134" s="54"/>
    </row>
    <row r="135" spans="2:20" x14ac:dyDescent="0.3">
      <c r="B135" s="44">
        <f t="shared" si="4"/>
        <v>0</v>
      </c>
      <c r="D135" s="45" t="str">
        <f>IF(AND(E135="",K135=""),"",MAX($D$10:D134)+1)</f>
        <v/>
      </c>
      <c r="E135" s="28"/>
      <c r="F135" s="46" t="str">
        <f>IF(E135="","",_xlfn.XLOOKUP(E135,'Category Works List'!$A$2:$P$2,'Category Works List'!$A$1:$P$1,"NA",0))</f>
        <v/>
      </c>
      <c r="G135" s="47"/>
      <c r="H135" s="48" t="str">
        <f>IF(G135="","",_xlfn.XLOOKUP(G135,'4. Summary of Resilience Works'!$F$10:$F$57,'4. Summary of Resilience Works'!$E$10:$E$57,"NA",0))</f>
        <v/>
      </c>
      <c r="I135" s="28"/>
      <c r="J135" s="48" t="str">
        <f>IF(I135="","",_xlfn.XLOOKUP(I135,'3. Trades'!$D$4:$D$52,'3. Trades'!$C$4:$C$52,"#NA",0))</f>
        <v/>
      </c>
      <c r="K135" s="49"/>
      <c r="L135" s="50"/>
      <c r="M135" s="50"/>
      <c r="N135" s="50"/>
      <c r="O135" s="51"/>
      <c r="P135" s="34"/>
      <c r="Q135" s="68" t="str">
        <f t="shared" si="5"/>
        <v/>
      </c>
      <c r="R135" s="68" t="str">
        <f t="shared" si="7"/>
        <v/>
      </c>
      <c r="S135" s="69" t="str">
        <f t="shared" si="6"/>
        <v/>
      </c>
      <c r="T135" s="54"/>
    </row>
    <row r="136" spans="2:20" ht="15" customHeight="1" x14ac:dyDescent="0.3">
      <c r="B136" s="44">
        <f t="shared" si="4"/>
        <v>0</v>
      </c>
      <c r="D136" s="45" t="str">
        <f>IF(AND(E136="",K136=""),"",MAX($D$10:D135)+1)</f>
        <v/>
      </c>
      <c r="E136" s="28"/>
      <c r="F136" s="46" t="str">
        <f>IF(E136="","",_xlfn.XLOOKUP(E136,'Category Works List'!$A$2:$P$2,'Category Works List'!$A$1:$P$1,"NA",0))</f>
        <v/>
      </c>
      <c r="G136" s="47"/>
      <c r="H136" s="48" t="str">
        <f>IF(G136="","",_xlfn.XLOOKUP(G136,'4. Summary of Resilience Works'!$F$10:$F$57,'4. Summary of Resilience Works'!$E$10:$E$57,"NA",0))</f>
        <v/>
      </c>
      <c r="I136" s="28"/>
      <c r="J136" s="48" t="str">
        <f>IF(I136="","",_xlfn.XLOOKUP(I136,'3. Trades'!$D$4:$D$52,'3. Trades'!$C$4:$C$52,"#NA",0))</f>
        <v/>
      </c>
      <c r="K136" s="49"/>
      <c r="L136" s="50"/>
      <c r="M136" s="50"/>
      <c r="N136" s="50"/>
      <c r="O136" s="51"/>
      <c r="P136" s="34"/>
      <c r="Q136" s="68" t="str">
        <f t="shared" si="5"/>
        <v/>
      </c>
      <c r="R136" s="68" t="str">
        <f t="shared" si="7"/>
        <v/>
      </c>
      <c r="S136" s="69" t="str">
        <f t="shared" si="6"/>
        <v/>
      </c>
      <c r="T136" s="54"/>
    </row>
    <row r="137" spans="2:20" ht="15" customHeight="1" x14ac:dyDescent="0.3">
      <c r="B137" s="44">
        <f t="shared" si="4"/>
        <v>0</v>
      </c>
      <c r="D137" s="45" t="str">
        <f>IF(AND(E137="",K137=""),"",MAX($D$10:D136)+1)</f>
        <v/>
      </c>
      <c r="E137" s="28"/>
      <c r="F137" s="46" t="str">
        <f>IF(E137="","",_xlfn.XLOOKUP(E137,'Category Works List'!$A$2:$P$2,'Category Works List'!$A$1:$P$1,"NA",0))</f>
        <v/>
      </c>
      <c r="G137" s="47"/>
      <c r="H137" s="48" t="str">
        <f>IF(G137="","",_xlfn.XLOOKUP(G137,'4. Summary of Resilience Works'!$F$10:$F$57,'4. Summary of Resilience Works'!$E$10:$E$57,"NA",0))</f>
        <v/>
      </c>
      <c r="I137" s="28"/>
      <c r="J137" s="48" t="str">
        <f>IF(I137="","",_xlfn.XLOOKUP(I137,'3. Trades'!$D$4:$D$52,'3. Trades'!$C$4:$C$52,"#NA",0))</f>
        <v/>
      </c>
      <c r="K137" s="49"/>
      <c r="L137" s="50"/>
      <c r="M137" s="50"/>
      <c r="N137" s="50"/>
      <c r="O137" s="51"/>
      <c r="P137" s="34"/>
      <c r="Q137" s="68" t="str">
        <f t="shared" si="5"/>
        <v/>
      </c>
      <c r="R137" s="68" t="str">
        <f t="shared" si="7"/>
        <v/>
      </c>
      <c r="S137" s="69" t="str">
        <f t="shared" si="6"/>
        <v/>
      </c>
      <c r="T137" s="54"/>
    </row>
    <row r="138" spans="2:20" x14ac:dyDescent="0.3">
      <c r="B138" s="44">
        <f t="shared" si="4"/>
        <v>0</v>
      </c>
      <c r="D138" s="45" t="str">
        <f>IF(AND(E138="",K138=""),"",MAX($D$10:D137)+1)</f>
        <v/>
      </c>
      <c r="E138" s="28"/>
      <c r="F138" s="46" t="str">
        <f>IF(E138="","",_xlfn.XLOOKUP(E138,'Category Works List'!$A$2:$P$2,'Category Works List'!$A$1:$P$1,"NA",0))</f>
        <v/>
      </c>
      <c r="G138" s="47"/>
      <c r="H138" s="48" t="str">
        <f>IF(G138="","",_xlfn.XLOOKUP(G138,'4. Summary of Resilience Works'!$F$10:$F$57,'4. Summary of Resilience Works'!$E$10:$E$57,"NA",0))</f>
        <v/>
      </c>
      <c r="I138" s="28"/>
      <c r="J138" s="48" t="str">
        <f>IF(I138="","",_xlfn.XLOOKUP(I138,'3. Trades'!$D$4:$D$52,'3. Trades'!$C$4:$C$52,"#NA",0))</f>
        <v/>
      </c>
      <c r="K138" s="49"/>
      <c r="L138" s="50"/>
      <c r="M138" s="50"/>
      <c r="N138" s="50"/>
      <c r="O138" s="51"/>
      <c r="P138" s="34"/>
      <c r="Q138" s="68" t="str">
        <f t="shared" si="5"/>
        <v/>
      </c>
      <c r="R138" s="68" t="str">
        <f t="shared" si="7"/>
        <v/>
      </c>
      <c r="S138" s="69" t="str">
        <f t="shared" si="6"/>
        <v/>
      </c>
      <c r="T138" s="54"/>
    </row>
    <row r="139" spans="2:20" x14ac:dyDescent="0.3">
      <c r="B139" s="44">
        <f t="shared" si="4"/>
        <v>0</v>
      </c>
      <c r="D139" s="45" t="str">
        <f>IF(AND(E139="",K139=""),"",MAX($D$10:D138)+1)</f>
        <v/>
      </c>
      <c r="E139" s="28"/>
      <c r="F139" s="46" t="str">
        <f>IF(E139="","",_xlfn.XLOOKUP(E139,'Category Works List'!$A$2:$P$2,'Category Works List'!$A$1:$P$1,"NA",0))</f>
        <v/>
      </c>
      <c r="G139" s="47"/>
      <c r="H139" s="48" t="str">
        <f>IF(G139="","",_xlfn.XLOOKUP(G139,'4. Summary of Resilience Works'!$F$10:$F$57,'4. Summary of Resilience Works'!$E$10:$E$57,"NA",0))</f>
        <v/>
      </c>
      <c r="I139" s="28"/>
      <c r="J139" s="48" t="str">
        <f>IF(I139="","",_xlfn.XLOOKUP(I139,'3. Trades'!$D$4:$D$52,'3. Trades'!$C$4:$C$52,"#NA",0))</f>
        <v/>
      </c>
      <c r="K139" s="49"/>
      <c r="L139" s="50"/>
      <c r="M139" s="50"/>
      <c r="N139" s="50"/>
      <c r="O139" s="51"/>
      <c r="P139" s="34"/>
      <c r="Q139" s="68" t="str">
        <f t="shared" si="5"/>
        <v/>
      </c>
      <c r="R139" s="68" t="str">
        <f t="shared" si="7"/>
        <v/>
      </c>
      <c r="S139" s="69" t="str">
        <f t="shared" si="6"/>
        <v/>
      </c>
      <c r="T139" s="54"/>
    </row>
    <row r="140" spans="2:20" x14ac:dyDescent="0.3">
      <c r="B140" s="44">
        <f t="shared" si="4"/>
        <v>0</v>
      </c>
      <c r="D140" s="45" t="str">
        <f>IF(AND(E140="",K140=""),"",MAX($D$10:D139)+1)</f>
        <v/>
      </c>
      <c r="E140" s="28"/>
      <c r="F140" s="46" t="str">
        <f>IF(E140="","",_xlfn.XLOOKUP(E140,'Category Works List'!$A$2:$P$2,'Category Works List'!$A$1:$P$1,"NA",0))</f>
        <v/>
      </c>
      <c r="G140" s="47"/>
      <c r="H140" s="48" t="str">
        <f>IF(G140="","",_xlfn.XLOOKUP(G140,'4. Summary of Resilience Works'!$F$10:$F$57,'4. Summary of Resilience Works'!$E$10:$E$57,"NA",0))</f>
        <v/>
      </c>
      <c r="I140" s="28"/>
      <c r="J140" s="48" t="str">
        <f>IF(I140="","",_xlfn.XLOOKUP(I140,'3. Trades'!$D$4:$D$52,'3. Trades'!$C$4:$C$52,"#NA",0))</f>
        <v/>
      </c>
      <c r="K140" s="49"/>
      <c r="L140" s="50"/>
      <c r="M140" s="50"/>
      <c r="N140" s="50"/>
      <c r="O140" s="51"/>
      <c r="P140" s="34"/>
      <c r="Q140" s="68" t="str">
        <f t="shared" si="5"/>
        <v/>
      </c>
      <c r="R140" s="68" t="str">
        <f t="shared" si="7"/>
        <v/>
      </c>
      <c r="S140" s="69" t="str">
        <f t="shared" si="6"/>
        <v/>
      </c>
      <c r="T140" s="54"/>
    </row>
    <row r="141" spans="2:20" ht="15" customHeight="1" x14ac:dyDescent="0.3">
      <c r="B141" s="44">
        <f t="shared" si="4"/>
        <v>0</v>
      </c>
      <c r="D141" s="45" t="str">
        <f>IF(AND(E141="",K141=""),"",MAX($D$10:D140)+1)</f>
        <v/>
      </c>
      <c r="E141" s="28"/>
      <c r="F141" s="46" t="str">
        <f>IF(E141="","",_xlfn.XLOOKUP(E141,'Category Works List'!$A$2:$P$2,'Category Works List'!$A$1:$P$1,"NA",0))</f>
        <v/>
      </c>
      <c r="G141" s="47"/>
      <c r="H141" s="48" t="str">
        <f>IF(G141="","",_xlfn.XLOOKUP(G141,'4. Summary of Resilience Works'!$F$10:$F$57,'4. Summary of Resilience Works'!$E$10:$E$57,"NA",0))</f>
        <v/>
      </c>
      <c r="I141" s="28"/>
      <c r="J141" s="48" t="str">
        <f>IF(I141="","",_xlfn.XLOOKUP(I141,'3. Trades'!$D$4:$D$52,'3. Trades'!$C$4:$C$52,"#NA",0))</f>
        <v/>
      </c>
      <c r="K141" s="49"/>
      <c r="L141" s="50"/>
      <c r="M141" s="50"/>
      <c r="N141" s="50"/>
      <c r="O141" s="51"/>
      <c r="P141" s="34"/>
      <c r="Q141" s="68" t="str">
        <f t="shared" si="5"/>
        <v/>
      </c>
      <c r="R141" s="68" t="str">
        <f t="shared" si="7"/>
        <v/>
      </c>
      <c r="S141" s="69" t="str">
        <f t="shared" si="6"/>
        <v/>
      </c>
      <c r="T141" s="54"/>
    </row>
    <row r="142" spans="2:20" ht="15" customHeight="1" x14ac:dyDescent="0.3">
      <c r="B142" s="44">
        <f t="shared" ref="B142:B179" si="8">IF(D142="",0,1)</f>
        <v>0</v>
      </c>
      <c r="D142" s="45" t="str">
        <f>IF(AND(E142="",K142=""),"",MAX($D$10:D141)+1)</f>
        <v/>
      </c>
      <c r="E142" s="28"/>
      <c r="F142" s="46" t="str">
        <f>IF(E142="","",_xlfn.XLOOKUP(E142,'Category Works List'!$A$2:$P$2,'Category Works List'!$A$1:$P$1,"NA",0))</f>
        <v/>
      </c>
      <c r="G142" s="47"/>
      <c r="H142" s="48" t="str">
        <f>IF(G142="","",_xlfn.XLOOKUP(G142,'4. Summary of Resilience Works'!$F$10:$F$57,'4. Summary of Resilience Works'!$E$10:$E$57,"NA",0))</f>
        <v/>
      </c>
      <c r="I142" s="28"/>
      <c r="J142" s="48" t="str">
        <f>IF(I142="","",_xlfn.XLOOKUP(I142,'3. Trades'!$D$4:$D$52,'3. Trades'!$C$4:$C$52,"#NA",0))</f>
        <v/>
      </c>
      <c r="K142" s="49"/>
      <c r="L142" s="50"/>
      <c r="M142" s="50"/>
      <c r="N142" s="50"/>
      <c r="O142" s="51"/>
      <c r="P142" s="34"/>
      <c r="Q142" s="68" t="str">
        <f t="shared" ref="Q142:Q179" si="9">IF(O142="","",IF(L142="Yes",M142*O142,""))</f>
        <v/>
      </c>
      <c r="R142" s="68" t="str">
        <f t="shared" si="7"/>
        <v/>
      </c>
      <c r="S142" s="69" t="str">
        <f t="shared" ref="S142:S179" si="10">IF(AND(M142="",O142=""),"",M142*O142)</f>
        <v/>
      </c>
      <c r="T142" s="54"/>
    </row>
    <row r="143" spans="2:20" x14ac:dyDescent="0.3">
      <c r="B143" s="44">
        <f t="shared" si="8"/>
        <v>0</v>
      </c>
      <c r="D143" s="45" t="str">
        <f>IF(AND(E143="",K143=""),"",MAX($D$10:D142)+1)</f>
        <v/>
      </c>
      <c r="E143" s="28"/>
      <c r="F143" s="46" t="str">
        <f>IF(E143="","",_xlfn.XLOOKUP(E143,'Category Works List'!$A$2:$P$2,'Category Works List'!$A$1:$P$1,"NA",0))</f>
        <v/>
      </c>
      <c r="G143" s="47"/>
      <c r="H143" s="48" t="str">
        <f>IF(G143="","",_xlfn.XLOOKUP(G143,'4. Summary of Resilience Works'!$F$10:$F$57,'4. Summary of Resilience Works'!$E$10:$E$57,"NA",0))</f>
        <v/>
      </c>
      <c r="I143" s="28"/>
      <c r="J143" s="48" t="str">
        <f>IF(I143="","",_xlfn.XLOOKUP(I143,'3. Trades'!$D$4:$D$52,'3. Trades'!$C$4:$C$52,"#NA",0))</f>
        <v/>
      </c>
      <c r="K143" s="49"/>
      <c r="L143" s="50"/>
      <c r="M143" s="50"/>
      <c r="N143" s="50"/>
      <c r="O143" s="51"/>
      <c r="P143" s="34"/>
      <c r="Q143" s="68" t="str">
        <f t="shared" si="9"/>
        <v/>
      </c>
      <c r="R143" s="68" t="str">
        <f t="shared" ref="R143:R179" si="11">IF(O143="","",IF(L143&lt;&gt;"Yes",M143*O143,""))</f>
        <v/>
      </c>
      <c r="S143" s="69" t="str">
        <f t="shared" si="10"/>
        <v/>
      </c>
      <c r="T143" s="54"/>
    </row>
    <row r="144" spans="2:20" x14ac:dyDescent="0.3">
      <c r="B144" s="44">
        <f t="shared" si="8"/>
        <v>0</v>
      </c>
      <c r="D144" s="45" t="str">
        <f>IF(AND(E144="",K144=""),"",MAX($D$10:D143)+1)</f>
        <v/>
      </c>
      <c r="E144" s="28"/>
      <c r="F144" s="46" t="str">
        <f>IF(E144="","",_xlfn.XLOOKUP(E144,'Category Works List'!$A$2:$P$2,'Category Works List'!$A$1:$P$1,"NA",0))</f>
        <v/>
      </c>
      <c r="G144" s="47"/>
      <c r="H144" s="48" t="str">
        <f>IF(G144="","",_xlfn.XLOOKUP(G144,'4. Summary of Resilience Works'!$F$10:$F$57,'4. Summary of Resilience Works'!$E$10:$E$57,"NA",0))</f>
        <v/>
      </c>
      <c r="I144" s="28"/>
      <c r="J144" s="48" t="str">
        <f>IF(I144="","",_xlfn.XLOOKUP(I144,'3. Trades'!$D$4:$D$52,'3. Trades'!$C$4:$C$52,"#NA",0))</f>
        <v/>
      </c>
      <c r="K144" s="49"/>
      <c r="L144" s="50"/>
      <c r="M144" s="50"/>
      <c r="N144" s="50"/>
      <c r="O144" s="51"/>
      <c r="P144" s="34"/>
      <c r="Q144" s="68" t="str">
        <f t="shared" si="9"/>
        <v/>
      </c>
      <c r="R144" s="68" t="str">
        <f t="shared" si="11"/>
        <v/>
      </c>
      <c r="S144" s="69" t="str">
        <f t="shared" si="10"/>
        <v/>
      </c>
      <c r="T144" s="54"/>
    </row>
    <row r="145" spans="2:20" x14ac:dyDescent="0.3">
      <c r="B145" s="44">
        <f t="shared" si="8"/>
        <v>0</v>
      </c>
      <c r="D145" s="45" t="str">
        <f>IF(AND(E145="",K145=""),"",MAX($D$10:D144)+1)</f>
        <v/>
      </c>
      <c r="E145" s="28"/>
      <c r="F145" s="46" t="str">
        <f>IF(E145="","",_xlfn.XLOOKUP(E145,'Category Works List'!$A$2:$P$2,'Category Works List'!$A$1:$P$1,"NA",0))</f>
        <v/>
      </c>
      <c r="G145" s="47"/>
      <c r="H145" s="48" t="str">
        <f>IF(G145="","",_xlfn.XLOOKUP(G145,'4. Summary of Resilience Works'!$F$10:$F$57,'4. Summary of Resilience Works'!$E$10:$E$57,"NA",0))</f>
        <v/>
      </c>
      <c r="I145" s="28"/>
      <c r="J145" s="48" t="str">
        <f>IF(I145="","",_xlfn.XLOOKUP(I145,'3. Trades'!$D$4:$D$52,'3. Trades'!$C$4:$C$52,"#NA",0))</f>
        <v/>
      </c>
      <c r="K145" s="49"/>
      <c r="L145" s="50"/>
      <c r="M145" s="50"/>
      <c r="N145" s="50"/>
      <c r="O145" s="51"/>
      <c r="P145" s="34"/>
      <c r="Q145" s="68" t="str">
        <f t="shared" si="9"/>
        <v/>
      </c>
      <c r="R145" s="68" t="str">
        <f t="shared" si="11"/>
        <v/>
      </c>
      <c r="S145" s="69" t="str">
        <f t="shared" si="10"/>
        <v/>
      </c>
      <c r="T145" s="54"/>
    </row>
    <row r="146" spans="2:20" x14ac:dyDescent="0.3">
      <c r="B146" s="44">
        <f t="shared" si="8"/>
        <v>0</v>
      </c>
      <c r="D146" s="45" t="str">
        <f>IF(AND(E146="",K146=""),"",MAX($D$10:D145)+1)</f>
        <v/>
      </c>
      <c r="E146" s="28"/>
      <c r="F146" s="46" t="str">
        <f>IF(E146="","",_xlfn.XLOOKUP(E146,'Category Works List'!$A$2:$P$2,'Category Works List'!$A$1:$P$1,"NA",0))</f>
        <v/>
      </c>
      <c r="G146" s="47"/>
      <c r="H146" s="48" t="str">
        <f>IF(G146="","",_xlfn.XLOOKUP(G146,'4. Summary of Resilience Works'!$F$10:$F$57,'4. Summary of Resilience Works'!$E$10:$E$57,"NA",0))</f>
        <v/>
      </c>
      <c r="I146" s="28"/>
      <c r="J146" s="48" t="str">
        <f>IF(I146="","",_xlfn.XLOOKUP(I146,'3. Trades'!$D$4:$D$52,'3. Trades'!$C$4:$C$52,"#NA",0))</f>
        <v/>
      </c>
      <c r="K146" s="49"/>
      <c r="L146" s="50"/>
      <c r="M146" s="50"/>
      <c r="N146" s="50"/>
      <c r="O146" s="51"/>
      <c r="P146" s="34"/>
      <c r="Q146" s="68" t="str">
        <f t="shared" si="9"/>
        <v/>
      </c>
      <c r="R146" s="68" t="str">
        <f t="shared" si="11"/>
        <v/>
      </c>
      <c r="S146" s="69" t="str">
        <f t="shared" si="10"/>
        <v/>
      </c>
      <c r="T146" s="54"/>
    </row>
    <row r="147" spans="2:20" x14ac:dyDescent="0.3">
      <c r="B147" s="44">
        <f t="shared" si="8"/>
        <v>0</v>
      </c>
      <c r="D147" s="45" t="str">
        <f>IF(AND(E147="",K147=""),"",MAX($D$10:D146)+1)</f>
        <v/>
      </c>
      <c r="E147" s="28"/>
      <c r="F147" s="46" t="str">
        <f>IF(E147="","",_xlfn.XLOOKUP(E147,'Category Works List'!$A$2:$P$2,'Category Works List'!$A$1:$P$1,"NA",0))</f>
        <v/>
      </c>
      <c r="G147" s="47"/>
      <c r="H147" s="48" t="str">
        <f>IF(G147="","",_xlfn.XLOOKUP(G147,'4. Summary of Resilience Works'!$F$10:$F$57,'4. Summary of Resilience Works'!$E$10:$E$57,"NA",0))</f>
        <v/>
      </c>
      <c r="I147" s="28"/>
      <c r="J147" s="48" t="str">
        <f>IF(I147="","",_xlfn.XLOOKUP(I147,'3. Trades'!$D$4:$D$52,'3. Trades'!$C$4:$C$52,"#NA",0))</f>
        <v/>
      </c>
      <c r="K147" s="49"/>
      <c r="L147" s="50"/>
      <c r="M147" s="50"/>
      <c r="N147" s="50"/>
      <c r="O147" s="51"/>
      <c r="P147" s="34"/>
      <c r="Q147" s="68" t="str">
        <f t="shared" si="9"/>
        <v/>
      </c>
      <c r="R147" s="68" t="str">
        <f t="shared" si="11"/>
        <v/>
      </c>
      <c r="S147" s="69" t="str">
        <f t="shared" si="10"/>
        <v/>
      </c>
      <c r="T147" s="54"/>
    </row>
    <row r="148" spans="2:20" x14ac:dyDescent="0.3">
      <c r="B148" s="44">
        <f t="shared" si="8"/>
        <v>0</v>
      </c>
      <c r="D148" s="45" t="str">
        <f>IF(AND(E148="",K148=""),"",MAX($D$10:D147)+1)</f>
        <v/>
      </c>
      <c r="E148" s="28"/>
      <c r="F148" s="46" t="str">
        <f>IF(E148="","",_xlfn.XLOOKUP(E148,'Category Works List'!$A$2:$P$2,'Category Works List'!$A$1:$P$1,"NA",0))</f>
        <v/>
      </c>
      <c r="G148" s="47"/>
      <c r="H148" s="48" t="str">
        <f>IF(G148="","",_xlfn.XLOOKUP(G148,'4. Summary of Resilience Works'!$F$10:$F$57,'4. Summary of Resilience Works'!$E$10:$E$57,"NA",0))</f>
        <v/>
      </c>
      <c r="I148" s="28"/>
      <c r="J148" s="48" t="str">
        <f>IF(I148="","",_xlfn.XLOOKUP(I148,'3. Trades'!$D$4:$D$52,'3. Trades'!$C$4:$C$52,"#NA",0))</f>
        <v/>
      </c>
      <c r="K148" s="49"/>
      <c r="L148" s="50"/>
      <c r="M148" s="50"/>
      <c r="N148" s="50"/>
      <c r="O148" s="51"/>
      <c r="P148" s="34"/>
      <c r="Q148" s="68" t="str">
        <f t="shared" si="9"/>
        <v/>
      </c>
      <c r="R148" s="68" t="str">
        <f t="shared" si="11"/>
        <v/>
      </c>
      <c r="S148" s="69" t="str">
        <f t="shared" si="10"/>
        <v/>
      </c>
      <c r="T148" s="54"/>
    </row>
    <row r="149" spans="2:20" x14ac:dyDescent="0.3">
      <c r="B149" s="44">
        <f t="shared" si="8"/>
        <v>0</v>
      </c>
      <c r="D149" s="45" t="str">
        <f>IF(AND(E149="",K149=""),"",MAX($D$10:D148)+1)</f>
        <v/>
      </c>
      <c r="E149" s="28"/>
      <c r="F149" s="46" t="str">
        <f>IF(E149="","",_xlfn.XLOOKUP(E149,'Category Works List'!$A$2:$P$2,'Category Works List'!$A$1:$P$1,"NA",0))</f>
        <v/>
      </c>
      <c r="G149" s="47"/>
      <c r="H149" s="48" t="str">
        <f>IF(G149="","",_xlfn.XLOOKUP(G149,'4. Summary of Resilience Works'!$F$10:$F$57,'4. Summary of Resilience Works'!$E$10:$E$57,"NA",0))</f>
        <v/>
      </c>
      <c r="I149" s="28"/>
      <c r="J149" s="48" t="str">
        <f>IF(I149="","",_xlfn.XLOOKUP(I149,'3. Trades'!$D$4:$D$52,'3. Trades'!$C$4:$C$52,"#NA",0))</f>
        <v/>
      </c>
      <c r="K149" s="49"/>
      <c r="L149" s="50"/>
      <c r="M149" s="50"/>
      <c r="N149" s="50"/>
      <c r="O149" s="51"/>
      <c r="P149" s="34"/>
      <c r="Q149" s="68" t="str">
        <f t="shared" si="9"/>
        <v/>
      </c>
      <c r="R149" s="68" t="str">
        <f t="shared" si="11"/>
        <v/>
      </c>
      <c r="S149" s="69" t="str">
        <f t="shared" si="10"/>
        <v/>
      </c>
      <c r="T149" s="54"/>
    </row>
    <row r="150" spans="2:20" x14ac:dyDescent="0.3">
      <c r="B150" s="44">
        <f t="shared" si="8"/>
        <v>0</v>
      </c>
      <c r="D150" s="45" t="str">
        <f>IF(AND(E150="",K150=""),"",MAX($D$10:D149)+1)</f>
        <v/>
      </c>
      <c r="E150" s="28"/>
      <c r="F150" s="46" t="str">
        <f>IF(E150="","",_xlfn.XLOOKUP(E150,'Category Works List'!$A$2:$P$2,'Category Works List'!$A$1:$P$1,"NA",0))</f>
        <v/>
      </c>
      <c r="G150" s="47"/>
      <c r="H150" s="48" t="str">
        <f>IF(G150="","",_xlfn.XLOOKUP(G150,'4. Summary of Resilience Works'!$F$10:$F$57,'4. Summary of Resilience Works'!$E$10:$E$57,"NA",0))</f>
        <v/>
      </c>
      <c r="I150" s="28"/>
      <c r="J150" s="48" t="str">
        <f>IF(I150="","",_xlfn.XLOOKUP(I150,'3. Trades'!$D$4:$D$52,'3. Trades'!$C$4:$C$52,"#NA",0))</f>
        <v/>
      </c>
      <c r="K150" s="49"/>
      <c r="L150" s="50"/>
      <c r="M150" s="50"/>
      <c r="N150" s="50"/>
      <c r="O150" s="51"/>
      <c r="P150" s="34"/>
      <c r="Q150" s="68" t="str">
        <f t="shared" si="9"/>
        <v/>
      </c>
      <c r="R150" s="68" t="str">
        <f t="shared" si="11"/>
        <v/>
      </c>
      <c r="S150" s="69" t="str">
        <f t="shared" si="10"/>
        <v/>
      </c>
      <c r="T150" s="54"/>
    </row>
    <row r="151" spans="2:20" x14ac:dyDescent="0.3">
      <c r="B151" s="44">
        <f t="shared" si="8"/>
        <v>0</v>
      </c>
      <c r="D151" s="45" t="str">
        <f>IF(AND(E151="",K151=""),"",MAX($D$10:D150)+1)</f>
        <v/>
      </c>
      <c r="E151" s="28"/>
      <c r="F151" s="46" t="str">
        <f>IF(E151="","",_xlfn.XLOOKUP(E151,'Category Works List'!$A$2:$P$2,'Category Works List'!$A$1:$P$1,"NA",0))</f>
        <v/>
      </c>
      <c r="G151" s="47"/>
      <c r="H151" s="48" t="str">
        <f>IF(G151="","",_xlfn.XLOOKUP(G151,'4. Summary of Resilience Works'!$F$10:$F$57,'4. Summary of Resilience Works'!$E$10:$E$57,"NA",0))</f>
        <v/>
      </c>
      <c r="I151" s="28"/>
      <c r="J151" s="48" t="str">
        <f>IF(I151="","",_xlfn.XLOOKUP(I151,'3. Trades'!$D$4:$D$52,'3. Trades'!$C$4:$C$52,"#NA",0))</f>
        <v/>
      </c>
      <c r="K151" s="49"/>
      <c r="L151" s="50"/>
      <c r="M151" s="50"/>
      <c r="N151" s="50"/>
      <c r="O151" s="51"/>
      <c r="P151" s="34"/>
      <c r="Q151" s="68" t="str">
        <f t="shared" si="9"/>
        <v/>
      </c>
      <c r="R151" s="68" t="str">
        <f t="shared" si="11"/>
        <v/>
      </c>
      <c r="S151" s="69" t="str">
        <f t="shared" si="10"/>
        <v/>
      </c>
      <c r="T151" s="54"/>
    </row>
    <row r="152" spans="2:20" x14ac:dyDescent="0.3">
      <c r="B152" s="44">
        <f t="shared" si="8"/>
        <v>0</v>
      </c>
      <c r="D152" s="45" t="str">
        <f>IF(AND(E152="",K152=""),"",MAX($D$10:D151)+1)</f>
        <v/>
      </c>
      <c r="E152" s="28"/>
      <c r="F152" s="46" t="str">
        <f>IF(E152="","",_xlfn.XLOOKUP(E152,'Category Works List'!$A$2:$P$2,'Category Works List'!$A$1:$P$1,"NA",0))</f>
        <v/>
      </c>
      <c r="G152" s="47"/>
      <c r="H152" s="48" t="str">
        <f>IF(G152="","",_xlfn.XLOOKUP(G152,'4. Summary of Resilience Works'!$F$10:$F$57,'4. Summary of Resilience Works'!$E$10:$E$57,"NA",0))</f>
        <v/>
      </c>
      <c r="I152" s="28"/>
      <c r="J152" s="48" t="str">
        <f>IF(I152="","",_xlfn.XLOOKUP(I152,'3. Trades'!$D$4:$D$52,'3. Trades'!$C$4:$C$52,"#NA",0))</f>
        <v/>
      </c>
      <c r="K152" s="49"/>
      <c r="L152" s="50"/>
      <c r="M152" s="50"/>
      <c r="N152" s="50"/>
      <c r="O152" s="51"/>
      <c r="P152" s="34"/>
      <c r="Q152" s="68" t="str">
        <f t="shared" si="9"/>
        <v/>
      </c>
      <c r="R152" s="68" t="str">
        <f t="shared" si="11"/>
        <v/>
      </c>
      <c r="S152" s="69" t="str">
        <f t="shared" si="10"/>
        <v/>
      </c>
      <c r="T152" s="54"/>
    </row>
    <row r="153" spans="2:20" x14ac:dyDescent="0.3">
      <c r="B153" s="44">
        <f t="shared" si="8"/>
        <v>0</v>
      </c>
      <c r="D153" s="45" t="str">
        <f>IF(AND(E153="",K153=""),"",MAX($D$10:D152)+1)</f>
        <v/>
      </c>
      <c r="E153" s="28"/>
      <c r="F153" s="46" t="str">
        <f>IF(E153="","",_xlfn.XLOOKUP(E153,'Category Works List'!$A$2:$P$2,'Category Works List'!$A$1:$P$1,"NA",0))</f>
        <v/>
      </c>
      <c r="G153" s="47"/>
      <c r="H153" s="48" t="str">
        <f>IF(G153="","",_xlfn.XLOOKUP(G153,'4. Summary of Resilience Works'!$F$10:$F$57,'4. Summary of Resilience Works'!$E$10:$E$57,"NA",0))</f>
        <v/>
      </c>
      <c r="I153" s="28"/>
      <c r="J153" s="48" t="str">
        <f>IF(I153="","",_xlfn.XLOOKUP(I153,'3. Trades'!$D$4:$D$52,'3. Trades'!$C$4:$C$52,"#NA",0))</f>
        <v/>
      </c>
      <c r="K153" s="49"/>
      <c r="L153" s="50"/>
      <c r="M153" s="50"/>
      <c r="N153" s="50"/>
      <c r="O153" s="51"/>
      <c r="P153" s="34"/>
      <c r="Q153" s="68" t="str">
        <f t="shared" si="9"/>
        <v/>
      </c>
      <c r="R153" s="68" t="str">
        <f t="shared" si="11"/>
        <v/>
      </c>
      <c r="S153" s="69" t="str">
        <f t="shared" si="10"/>
        <v/>
      </c>
      <c r="T153" s="54"/>
    </row>
    <row r="154" spans="2:20" x14ac:dyDescent="0.3">
      <c r="B154" s="44">
        <f t="shared" si="8"/>
        <v>0</v>
      </c>
      <c r="D154" s="45" t="str">
        <f>IF(AND(E154="",K154=""),"",MAX($D$10:D153)+1)</f>
        <v/>
      </c>
      <c r="E154" s="28"/>
      <c r="F154" s="46" t="str">
        <f>IF(E154="","",_xlfn.XLOOKUP(E154,'Category Works List'!$A$2:$P$2,'Category Works List'!$A$1:$P$1,"NA",0))</f>
        <v/>
      </c>
      <c r="G154" s="47"/>
      <c r="H154" s="48" t="str">
        <f>IF(G154="","",_xlfn.XLOOKUP(G154,'4. Summary of Resilience Works'!$F$10:$F$57,'4. Summary of Resilience Works'!$E$10:$E$57,"NA",0))</f>
        <v/>
      </c>
      <c r="I154" s="28"/>
      <c r="J154" s="48" t="str">
        <f>IF(I154="","",_xlfn.XLOOKUP(I154,'3. Trades'!$D$4:$D$52,'3. Trades'!$C$4:$C$52,"#NA",0))</f>
        <v/>
      </c>
      <c r="K154" s="49"/>
      <c r="L154" s="50"/>
      <c r="M154" s="50"/>
      <c r="N154" s="50"/>
      <c r="O154" s="51"/>
      <c r="P154" s="34"/>
      <c r="Q154" s="68" t="str">
        <f t="shared" si="9"/>
        <v/>
      </c>
      <c r="R154" s="68" t="str">
        <f t="shared" si="11"/>
        <v/>
      </c>
      <c r="S154" s="69" t="str">
        <f t="shared" si="10"/>
        <v/>
      </c>
      <c r="T154" s="54"/>
    </row>
    <row r="155" spans="2:20" x14ac:dyDescent="0.3">
      <c r="B155" s="44">
        <f t="shared" si="8"/>
        <v>0</v>
      </c>
      <c r="D155" s="45" t="str">
        <f>IF(AND(E155="",K155=""),"",MAX($D$10:D154)+1)</f>
        <v/>
      </c>
      <c r="E155" s="28"/>
      <c r="F155" s="46" t="str">
        <f>IF(E155="","",_xlfn.XLOOKUP(E155,'Category Works List'!$A$2:$P$2,'Category Works List'!$A$1:$P$1,"NA",0))</f>
        <v/>
      </c>
      <c r="G155" s="47"/>
      <c r="H155" s="48" t="str">
        <f>IF(G155="","",_xlfn.XLOOKUP(G155,'4. Summary of Resilience Works'!$F$10:$F$57,'4. Summary of Resilience Works'!$E$10:$E$57,"NA",0))</f>
        <v/>
      </c>
      <c r="I155" s="28"/>
      <c r="J155" s="48" t="str">
        <f>IF(I155="","",_xlfn.XLOOKUP(I155,'3. Trades'!$D$4:$D$52,'3. Trades'!$C$4:$C$52,"#NA",0))</f>
        <v/>
      </c>
      <c r="K155" s="49"/>
      <c r="L155" s="50"/>
      <c r="M155" s="50"/>
      <c r="N155" s="50"/>
      <c r="O155" s="51"/>
      <c r="P155" s="34"/>
      <c r="Q155" s="68" t="str">
        <f t="shared" si="9"/>
        <v/>
      </c>
      <c r="R155" s="68" t="str">
        <f t="shared" si="11"/>
        <v/>
      </c>
      <c r="S155" s="69" t="str">
        <f t="shared" si="10"/>
        <v/>
      </c>
      <c r="T155" s="54"/>
    </row>
    <row r="156" spans="2:20" x14ac:dyDescent="0.3">
      <c r="B156" s="44">
        <f t="shared" si="8"/>
        <v>0</v>
      </c>
      <c r="D156" s="45" t="str">
        <f>IF(AND(E156="",K156=""),"",MAX($D$10:D155)+1)</f>
        <v/>
      </c>
      <c r="E156" s="28"/>
      <c r="F156" s="46" t="str">
        <f>IF(E156="","",_xlfn.XLOOKUP(E156,'Category Works List'!$A$2:$P$2,'Category Works List'!$A$1:$P$1,"NA",0))</f>
        <v/>
      </c>
      <c r="G156" s="47"/>
      <c r="H156" s="48" t="str">
        <f>IF(G156="","",_xlfn.XLOOKUP(G156,'4. Summary of Resilience Works'!$F$10:$F$57,'4. Summary of Resilience Works'!$E$10:$E$57,"NA",0))</f>
        <v/>
      </c>
      <c r="I156" s="28"/>
      <c r="J156" s="48" t="str">
        <f>IF(I156="","",_xlfn.XLOOKUP(I156,'3. Trades'!$D$4:$D$52,'3. Trades'!$C$4:$C$52,"#NA",0))</f>
        <v/>
      </c>
      <c r="K156" s="49"/>
      <c r="L156" s="50"/>
      <c r="M156" s="50"/>
      <c r="N156" s="50"/>
      <c r="O156" s="51"/>
      <c r="P156" s="34"/>
      <c r="Q156" s="68" t="str">
        <f t="shared" si="9"/>
        <v/>
      </c>
      <c r="R156" s="68" t="str">
        <f t="shared" si="11"/>
        <v/>
      </c>
      <c r="S156" s="69" t="str">
        <f t="shared" si="10"/>
        <v/>
      </c>
      <c r="T156" s="54"/>
    </row>
    <row r="157" spans="2:20" x14ac:dyDescent="0.3">
      <c r="B157" s="44">
        <f t="shared" si="8"/>
        <v>0</v>
      </c>
      <c r="D157" s="45" t="str">
        <f>IF(AND(E157="",K157=""),"",MAX($D$10:D156)+1)</f>
        <v/>
      </c>
      <c r="E157" s="28"/>
      <c r="F157" s="46" t="str">
        <f>IF(E157="","",_xlfn.XLOOKUP(E157,'Category Works List'!$A$2:$P$2,'Category Works List'!$A$1:$P$1,"NA",0))</f>
        <v/>
      </c>
      <c r="G157" s="47"/>
      <c r="H157" s="48" t="str">
        <f>IF(G157="","",_xlfn.XLOOKUP(G157,'4. Summary of Resilience Works'!$F$10:$F$57,'4. Summary of Resilience Works'!$E$10:$E$57,"NA",0))</f>
        <v/>
      </c>
      <c r="I157" s="28"/>
      <c r="J157" s="48" t="str">
        <f>IF(I157="","",_xlfn.XLOOKUP(I157,'3. Trades'!$D$4:$D$52,'3. Trades'!$C$4:$C$52,"#NA",0))</f>
        <v/>
      </c>
      <c r="K157" s="49"/>
      <c r="L157" s="50"/>
      <c r="M157" s="50"/>
      <c r="N157" s="50"/>
      <c r="O157" s="51"/>
      <c r="P157" s="34"/>
      <c r="Q157" s="68" t="str">
        <f t="shared" si="9"/>
        <v/>
      </c>
      <c r="R157" s="68" t="str">
        <f t="shared" si="11"/>
        <v/>
      </c>
      <c r="S157" s="69" t="str">
        <f t="shared" si="10"/>
        <v/>
      </c>
      <c r="T157" s="54"/>
    </row>
    <row r="158" spans="2:20" x14ac:dyDescent="0.3">
      <c r="B158" s="44">
        <f t="shared" si="8"/>
        <v>0</v>
      </c>
      <c r="D158" s="45" t="str">
        <f>IF(AND(E158="",K158=""),"",MAX($D$10:D157)+1)</f>
        <v/>
      </c>
      <c r="E158" s="28"/>
      <c r="F158" s="46" t="str">
        <f>IF(E158="","",_xlfn.XLOOKUP(E158,'Category Works List'!$A$2:$P$2,'Category Works List'!$A$1:$P$1,"NA",0))</f>
        <v/>
      </c>
      <c r="G158" s="47"/>
      <c r="H158" s="48" t="str">
        <f>IF(G158="","",_xlfn.XLOOKUP(G158,'4. Summary of Resilience Works'!$F$10:$F$57,'4. Summary of Resilience Works'!$E$10:$E$57,"NA",0))</f>
        <v/>
      </c>
      <c r="I158" s="28"/>
      <c r="J158" s="48" t="str">
        <f>IF(I158="","",_xlfn.XLOOKUP(I158,'3. Trades'!$D$4:$D$52,'3. Trades'!$C$4:$C$52,"#NA",0))</f>
        <v/>
      </c>
      <c r="K158" s="49"/>
      <c r="L158" s="50"/>
      <c r="M158" s="50"/>
      <c r="N158" s="50"/>
      <c r="O158" s="51"/>
      <c r="P158" s="34"/>
      <c r="Q158" s="68" t="str">
        <f t="shared" si="9"/>
        <v/>
      </c>
      <c r="R158" s="68" t="str">
        <f t="shared" si="11"/>
        <v/>
      </c>
      <c r="S158" s="69" t="str">
        <f t="shared" si="10"/>
        <v/>
      </c>
      <c r="T158" s="54"/>
    </row>
    <row r="159" spans="2:20" x14ac:dyDescent="0.3">
      <c r="B159" s="44">
        <f t="shared" si="8"/>
        <v>0</v>
      </c>
      <c r="D159" s="45" t="str">
        <f>IF(AND(E159="",K159=""),"",MAX($D$10:D158)+1)</f>
        <v/>
      </c>
      <c r="E159" s="28"/>
      <c r="F159" s="46" t="str">
        <f>IF(E159="","",_xlfn.XLOOKUP(E159,'Category Works List'!$A$2:$P$2,'Category Works List'!$A$1:$P$1,"NA",0))</f>
        <v/>
      </c>
      <c r="G159" s="47"/>
      <c r="H159" s="48" t="str">
        <f>IF(G159="","",_xlfn.XLOOKUP(G159,'4. Summary of Resilience Works'!$F$10:$F$57,'4. Summary of Resilience Works'!$E$10:$E$57,"NA",0))</f>
        <v/>
      </c>
      <c r="I159" s="28"/>
      <c r="J159" s="48" t="str">
        <f>IF(I159="","",_xlfn.XLOOKUP(I159,'3. Trades'!$D$4:$D$52,'3. Trades'!$C$4:$C$52,"#NA",0))</f>
        <v/>
      </c>
      <c r="K159" s="49"/>
      <c r="L159" s="50"/>
      <c r="M159" s="50"/>
      <c r="N159" s="50"/>
      <c r="O159" s="51"/>
      <c r="P159" s="34"/>
      <c r="Q159" s="68" t="str">
        <f t="shared" si="9"/>
        <v/>
      </c>
      <c r="R159" s="68" t="str">
        <f t="shared" si="11"/>
        <v/>
      </c>
      <c r="S159" s="69" t="str">
        <f t="shared" si="10"/>
        <v/>
      </c>
      <c r="T159" s="54"/>
    </row>
    <row r="160" spans="2:20" x14ac:dyDescent="0.3">
      <c r="B160" s="44">
        <f t="shared" si="8"/>
        <v>0</v>
      </c>
      <c r="D160" s="45" t="str">
        <f>IF(AND(E160="",K160=""),"",MAX($D$10:D159)+1)</f>
        <v/>
      </c>
      <c r="E160" s="28"/>
      <c r="F160" s="46" t="str">
        <f>IF(E160="","",_xlfn.XLOOKUP(E160,'Category Works List'!$A$2:$P$2,'Category Works List'!$A$1:$P$1,"NA",0))</f>
        <v/>
      </c>
      <c r="G160" s="47"/>
      <c r="H160" s="48" t="str">
        <f>IF(G160="","",_xlfn.XLOOKUP(G160,'4. Summary of Resilience Works'!$F$10:$F$57,'4. Summary of Resilience Works'!$E$10:$E$57,"NA",0))</f>
        <v/>
      </c>
      <c r="I160" s="28"/>
      <c r="J160" s="48" t="str">
        <f>IF(I160="","",_xlfn.XLOOKUP(I160,'3. Trades'!$D$4:$D$52,'3. Trades'!$C$4:$C$52,"#NA",0))</f>
        <v/>
      </c>
      <c r="K160" s="49"/>
      <c r="L160" s="50"/>
      <c r="M160" s="50"/>
      <c r="N160" s="50"/>
      <c r="O160" s="51"/>
      <c r="P160" s="34"/>
      <c r="Q160" s="68" t="str">
        <f t="shared" si="9"/>
        <v/>
      </c>
      <c r="R160" s="68" t="str">
        <f t="shared" si="11"/>
        <v/>
      </c>
      <c r="S160" s="69" t="str">
        <f t="shared" si="10"/>
        <v/>
      </c>
      <c r="T160" s="54"/>
    </row>
    <row r="161" spans="2:20" x14ac:dyDescent="0.3">
      <c r="B161" s="44">
        <f t="shared" si="8"/>
        <v>0</v>
      </c>
      <c r="D161" s="45" t="str">
        <f>IF(AND(E161="",K161=""),"",MAX($D$10:D160)+1)</f>
        <v/>
      </c>
      <c r="E161" s="28"/>
      <c r="F161" s="46" t="str">
        <f>IF(E161="","",_xlfn.XLOOKUP(E161,'Category Works List'!$A$2:$P$2,'Category Works List'!$A$1:$P$1,"NA",0))</f>
        <v/>
      </c>
      <c r="G161" s="47"/>
      <c r="H161" s="48" t="str">
        <f>IF(G161="","",_xlfn.XLOOKUP(G161,'4. Summary of Resilience Works'!$F$10:$F$57,'4. Summary of Resilience Works'!$E$10:$E$57,"NA",0))</f>
        <v/>
      </c>
      <c r="I161" s="28"/>
      <c r="J161" s="48" t="str">
        <f>IF(I161="","",_xlfn.XLOOKUP(I161,'3. Trades'!$D$4:$D$52,'3. Trades'!$C$4:$C$52,"#NA",0))</f>
        <v/>
      </c>
      <c r="K161" s="49"/>
      <c r="L161" s="50"/>
      <c r="M161" s="50"/>
      <c r="N161" s="50"/>
      <c r="O161" s="51"/>
      <c r="P161" s="34"/>
      <c r="Q161" s="68" t="str">
        <f t="shared" si="9"/>
        <v/>
      </c>
      <c r="R161" s="68" t="str">
        <f t="shared" si="11"/>
        <v/>
      </c>
      <c r="S161" s="69" t="str">
        <f t="shared" si="10"/>
        <v/>
      </c>
      <c r="T161" s="54"/>
    </row>
    <row r="162" spans="2:20" x14ac:dyDescent="0.3">
      <c r="B162" s="44">
        <f t="shared" si="8"/>
        <v>0</v>
      </c>
      <c r="D162" s="45" t="str">
        <f>IF(AND(E162="",K162=""),"",MAX($D$10:D161)+1)</f>
        <v/>
      </c>
      <c r="E162" s="28"/>
      <c r="F162" s="46" t="str">
        <f>IF(E162="","",_xlfn.XLOOKUP(E162,'Category Works List'!$A$2:$P$2,'Category Works List'!$A$1:$P$1,"NA",0))</f>
        <v/>
      </c>
      <c r="G162" s="47"/>
      <c r="H162" s="48" t="str">
        <f>IF(G162="","",_xlfn.XLOOKUP(G162,'4. Summary of Resilience Works'!$F$10:$F$57,'4. Summary of Resilience Works'!$E$10:$E$57,"NA",0))</f>
        <v/>
      </c>
      <c r="I162" s="28"/>
      <c r="J162" s="48" t="str">
        <f>IF(I162="","",_xlfn.XLOOKUP(I162,'3. Trades'!$D$4:$D$52,'3. Trades'!$C$4:$C$52,"#NA",0))</f>
        <v/>
      </c>
      <c r="K162" s="49"/>
      <c r="L162" s="50"/>
      <c r="M162" s="50"/>
      <c r="N162" s="50"/>
      <c r="O162" s="51"/>
      <c r="P162" s="34"/>
      <c r="Q162" s="68" t="str">
        <f t="shared" si="9"/>
        <v/>
      </c>
      <c r="R162" s="68" t="str">
        <f t="shared" si="11"/>
        <v/>
      </c>
      <c r="S162" s="69" t="str">
        <f t="shared" si="10"/>
        <v/>
      </c>
      <c r="T162" s="54"/>
    </row>
    <row r="163" spans="2:20" x14ac:dyDescent="0.3">
      <c r="B163" s="44">
        <f t="shared" si="8"/>
        <v>0</v>
      </c>
      <c r="D163" s="45" t="str">
        <f>IF(AND(E163="",K163=""),"",MAX($D$10:D162)+1)</f>
        <v/>
      </c>
      <c r="E163" s="28"/>
      <c r="F163" s="46" t="str">
        <f>IF(E163="","",_xlfn.XLOOKUP(E163,'Category Works List'!$A$2:$P$2,'Category Works List'!$A$1:$P$1,"NA",0))</f>
        <v/>
      </c>
      <c r="G163" s="47"/>
      <c r="H163" s="48" t="str">
        <f>IF(G163="","",_xlfn.XLOOKUP(G163,'4. Summary of Resilience Works'!$F$10:$F$57,'4. Summary of Resilience Works'!$E$10:$E$57,"NA",0))</f>
        <v/>
      </c>
      <c r="I163" s="28"/>
      <c r="J163" s="48" t="str">
        <f>IF(I163="","",_xlfn.XLOOKUP(I163,'3. Trades'!$D$4:$D$52,'3. Trades'!$C$4:$C$52,"#NA",0))</f>
        <v/>
      </c>
      <c r="K163" s="49"/>
      <c r="L163" s="50"/>
      <c r="M163" s="50"/>
      <c r="N163" s="50"/>
      <c r="O163" s="51"/>
      <c r="P163" s="34"/>
      <c r="Q163" s="68" t="str">
        <f t="shared" si="9"/>
        <v/>
      </c>
      <c r="R163" s="68" t="str">
        <f t="shared" si="11"/>
        <v/>
      </c>
      <c r="S163" s="69" t="str">
        <f t="shared" si="10"/>
        <v/>
      </c>
      <c r="T163" s="54"/>
    </row>
    <row r="164" spans="2:20" x14ac:dyDescent="0.3">
      <c r="B164" s="44">
        <f t="shared" si="8"/>
        <v>0</v>
      </c>
      <c r="D164" s="45" t="str">
        <f>IF(AND(E164="",K164=""),"",MAX($D$10:D163)+1)</f>
        <v/>
      </c>
      <c r="E164" s="28"/>
      <c r="F164" s="46" t="str">
        <f>IF(E164="","",_xlfn.XLOOKUP(E164,'Category Works List'!$A$2:$P$2,'Category Works List'!$A$1:$P$1,"NA",0))</f>
        <v/>
      </c>
      <c r="G164" s="47"/>
      <c r="H164" s="48" t="str">
        <f>IF(G164="","",_xlfn.XLOOKUP(G164,'4. Summary of Resilience Works'!$F$10:$F$57,'4. Summary of Resilience Works'!$E$10:$E$57,"NA",0))</f>
        <v/>
      </c>
      <c r="I164" s="28"/>
      <c r="J164" s="48" t="str">
        <f>IF(I164="","",_xlfn.XLOOKUP(I164,'3. Trades'!$D$4:$D$52,'3. Trades'!$C$4:$C$52,"#NA",0))</f>
        <v/>
      </c>
      <c r="K164" s="49"/>
      <c r="L164" s="50"/>
      <c r="M164" s="50"/>
      <c r="N164" s="50"/>
      <c r="O164" s="51"/>
      <c r="P164" s="34"/>
      <c r="Q164" s="68" t="str">
        <f t="shared" si="9"/>
        <v/>
      </c>
      <c r="R164" s="68" t="str">
        <f t="shared" si="11"/>
        <v/>
      </c>
      <c r="S164" s="69" t="str">
        <f t="shared" si="10"/>
        <v/>
      </c>
      <c r="T164" s="54"/>
    </row>
    <row r="165" spans="2:20" x14ac:dyDescent="0.3">
      <c r="B165" s="44">
        <f t="shared" si="8"/>
        <v>0</v>
      </c>
      <c r="D165" s="45" t="str">
        <f>IF(AND(E165="",K165=""),"",MAX($D$10:D164)+1)</f>
        <v/>
      </c>
      <c r="E165" s="28"/>
      <c r="F165" s="46" t="str">
        <f>IF(E165="","",_xlfn.XLOOKUP(E165,'Category Works List'!$A$2:$P$2,'Category Works List'!$A$1:$P$1,"NA",0))</f>
        <v/>
      </c>
      <c r="G165" s="47"/>
      <c r="H165" s="48" t="str">
        <f>IF(G165="","",_xlfn.XLOOKUP(G165,'4. Summary of Resilience Works'!$F$10:$F$57,'4. Summary of Resilience Works'!$E$10:$E$57,"NA",0))</f>
        <v/>
      </c>
      <c r="I165" s="28"/>
      <c r="J165" s="48" t="str">
        <f>IF(I165="","",_xlfn.XLOOKUP(I165,'3. Trades'!$D$4:$D$52,'3. Trades'!$C$4:$C$52,"#NA",0))</f>
        <v/>
      </c>
      <c r="K165" s="49"/>
      <c r="L165" s="50"/>
      <c r="M165" s="50"/>
      <c r="N165" s="50"/>
      <c r="O165" s="51"/>
      <c r="P165" s="34"/>
      <c r="Q165" s="68" t="str">
        <f t="shared" si="9"/>
        <v/>
      </c>
      <c r="R165" s="68" t="str">
        <f t="shared" si="11"/>
        <v/>
      </c>
      <c r="S165" s="69" t="str">
        <f t="shared" si="10"/>
        <v/>
      </c>
      <c r="T165" s="54"/>
    </row>
    <row r="166" spans="2:20" x14ac:dyDescent="0.3">
      <c r="B166" s="44">
        <f t="shared" si="8"/>
        <v>0</v>
      </c>
      <c r="D166" s="45" t="str">
        <f>IF(AND(E166="",K166=""),"",MAX($D$10:D165)+1)</f>
        <v/>
      </c>
      <c r="E166" s="28"/>
      <c r="F166" s="46" t="str">
        <f>IF(E166="","",_xlfn.XLOOKUP(E166,'Category Works List'!$A$2:$P$2,'Category Works List'!$A$1:$P$1,"NA",0))</f>
        <v/>
      </c>
      <c r="G166" s="47"/>
      <c r="H166" s="48" t="str">
        <f>IF(G166="","",_xlfn.XLOOKUP(G166,'4. Summary of Resilience Works'!$F$10:$F$57,'4. Summary of Resilience Works'!$E$10:$E$57,"NA",0))</f>
        <v/>
      </c>
      <c r="I166" s="28"/>
      <c r="J166" s="48" t="str">
        <f>IF(I166="","",_xlfn.XLOOKUP(I166,'3. Trades'!$D$4:$D$52,'3. Trades'!$C$4:$C$52,"#NA",0))</f>
        <v/>
      </c>
      <c r="K166" s="49"/>
      <c r="L166" s="50"/>
      <c r="M166" s="50"/>
      <c r="N166" s="50"/>
      <c r="O166" s="51"/>
      <c r="P166" s="34"/>
      <c r="Q166" s="68" t="str">
        <f t="shared" si="9"/>
        <v/>
      </c>
      <c r="R166" s="68" t="str">
        <f t="shared" si="11"/>
        <v/>
      </c>
      <c r="S166" s="69" t="str">
        <f t="shared" si="10"/>
        <v/>
      </c>
      <c r="T166" s="54"/>
    </row>
    <row r="167" spans="2:20" x14ac:dyDescent="0.3">
      <c r="B167" s="44">
        <f t="shared" si="8"/>
        <v>0</v>
      </c>
      <c r="D167" s="45" t="str">
        <f>IF(AND(E167="",K167=""),"",MAX($D$10:D166)+1)</f>
        <v/>
      </c>
      <c r="E167" s="28"/>
      <c r="F167" s="46" t="str">
        <f>IF(E167="","",_xlfn.XLOOKUP(E167,'Category Works List'!$A$2:$P$2,'Category Works List'!$A$1:$P$1,"NA",0))</f>
        <v/>
      </c>
      <c r="G167" s="47"/>
      <c r="H167" s="48" t="str">
        <f>IF(G167="","",_xlfn.XLOOKUP(G167,'4. Summary of Resilience Works'!$F$10:$F$57,'4. Summary of Resilience Works'!$E$10:$E$57,"NA",0))</f>
        <v/>
      </c>
      <c r="I167" s="28"/>
      <c r="J167" s="48" t="str">
        <f>IF(I167="","",_xlfn.XLOOKUP(I167,'3. Trades'!$D$4:$D$52,'3. Trades'!$C$4:$C$52,"#NA",0))</f>
        <v/>
      </c>
      <c r="K167" s="49"/>
      <c r="L167" s="50"/>
      <c r="M167" s="50"/>
      <c r="N167" s="50"/>
      <c r="O167" s="51"/>
      <c r="P167" s="34"/>
      <c r="Q167" s="68" t="str">
        <f t="shared" si="9"/>
        <v/>
      </c>
      <c r="R167" s="68" t="str">
        <f t="shared" si="11"/>
        <v/>
      </c>
      <c r="S167" s="69" t="str">
        <f t="shared" si="10"/>
        <v/>
      </c>
      <c r="T167" s="54"/>
    </row>
    <row r="168" spans="2:20" x14ac:dyDescent="0.3">
      <c r="B168" s="44">
        <f t="shared" si="8"/>
        <v>0</v>
      </c>
      <c r="D168" s="45" t="str">
        <f>IF(AND(E168="",K168=""),"",MAX($D$10:D167)+1)</f>
        <v/>
      </c>
      <c r="E168" s="28"/>
      <c r="F168" s="46" t="str">
        <f>IF(E168="","",_xlfn.XLOOKUP(E168,'Category Works List'!$A$2:$P$2,'Category Works List'!$A$1:$P$1,"NA",0))</f>
        <v/>
      </c>
      <c r="G168" s="47"/>
      <c r="H168" s="48" t="str">
        <f>IF(G168="","",_xlfn.XLOOKUP(G168,'4. Summary of Resilience Works'!$F$10:$F$57,'4. Summary of Resilience Works'!$E$10:$E$57,"NA",0))</f>
        <v/>
      </c>
      <c r="I168" s="28"/>
      <c r="J168" s="48" t="str">
        <f>IF(I168="","",_xlfn.XLOOKUP(I168,'3. Trades'!$D$4:$D$52,'3. Trades'!$C$4:$C$52,"#NA",0))</f>
        <v/>
      </c>
      <c r="K168" s="49"/>
      <c r="L168" s="50"/>
      <c r="M168" s="50"/>
      <c r="N168" s="50"/>
      <c r="O168" s="51"/>
      <c r="P168" s="34"/>
      <c r="Q168" s="68" t="str">
        <f t="shared" si="9"/>
        <v/>
      </c>
      <c r="R168" s="68" t="str">
        <f t="shared" si="11"/>
        <v/>
      </c>
      <c r="S168" s="69" t="str">
        <f t="shared" si="10"/>
        <v/>
      </c>
      <c r="T168" s="54"/>
    </row>
    <row r="169" spans="2:20" x14ac:dyDescent="0.3">
      <c r="B169" s="44">
        <f t="shared" si="8"/>
        <v>0</v>
      </c>
      <c r="D169" s="45" t="str">
        <f>IF(AND(E169="",K169=""),"",MAX($D$10:D168)+1)</f>
        <v/>
      </c>
      <c r="E169" s="28"/>
      <c r="F169" s="46" t="str">
        <f>IF(E169="","",_xlfn.XLOOKUP(E169,'Category Works List'!$A$2:$P$2,'Category Works List'!$A$1:$P$1,"NA",0))</f>
        <v/>
      </c>
      <c r="G169" s="47"/>
      <c r="H169" s="48" t="str">
        <f>IF(G169="","",_xlfn.XLOOKUP(G169,'4. Summary of Resilience Works'!$F$10:$F$57,'4. Summary of Resilience Works'!$E$10:$E$57,"NA",0))</f>
        <v/>
      </c>
      <c r="I169" s="28"/>
      <c r="J169" s="48" t="str">
        <f>IF(I169="","",_xlfn.XLOOKUP(I169,'3. Trades'!$D$4:$D$52,'3. Trades'!$C$4:$C$52,"#NA",0))</f>
        <v/>
      </c>
      <c r="K169" s="49"/>
      <c r="L169" s="50"/>
      <c r="M169" s="50"/>
      <c r="N169" s="50"/>
      <c r="O169" s="51"/>
      <c r="P169" s="34"/>
      <c r="Q169" s="68" t="str">
        <f t="shared" si="9"/>
        <v/>
      </c>
      <c r="R169" s="68" t="str">
        <f t="shared" si="11"/>
        <v/>
      </c>
      <c r="S169" s="69" t="str">
        <f t="shared" si="10"/>
        <v/>
      </c>
      <c r="T169" s="54"/>
    </row>
    <row r="170" spans="2:20" x14ac:dyDescent="0.3">
      <c r="B170" s="44">
        <f t="shared" si="8"/>
        <v>0</v>
      </c>
      <c r="D170" s="45" t="str">
        <f>IF(AND(E170="",K170=""),"",MAX($D$10:D169)+1)</f>
        <v/>
      </c>
      <c r="E170" s="28"/>
      <c r="F170" s="46" t="str">
        <f>IF(E170="","",_xlfn.XLOOKUP(E170,'Category Works List'!$A$2:$P$2,'Category Works List'!$A$1:$P$1,"NA",0))</f>
        <v/>
      </c>
      <c r="G170" s="47"/>
      <c r="H170" s="48" t="str">
        <f>IF(G170="","",_xlfn.XLOOKUP(G170,'4. Summary of Resilience Works'!$F$10:$F$57,'4. Summary of Resilience Works'!$E$10:$E$57,"NA",0))</f>
        <v/>
      </c>
      <c r="I170" s="28"/>
      <c r="J170" s="48" t="str">
        <f>IF(I170="","",_xlfn.XLOOKUP(I170,'3. Trades'!$D$4:$D$52,'3. Trades'!$C$4:$C$52,"#NA",0))</f>
        <v/>
      </c>
      <c r="K170" s="49"/>
      <c r="L170" s="50"/>
      <c r="M170" s="50"/>
      <c r="N170" s="50"/>
      <c r="O170" s="51"/>
      <c r="P170" s="34"/>
      <c r="Q170" s="68" t="str">
        <f t="shared" si="9"/>
        <v/>
      </c>
      <c r="R170" s="68" t="str">
        <f t="shared" si="11"/>
        <v/>
      </c>
      <c r="S170" s="69" t="str">
        <f t="shared" si="10"/>
        <v/>
      </c>
      <c r="T170" s="54"/>
    </row>
    <row r="171" spans="2:20" x14ac:dyDescent="0.3">
      <c r="B171" s="44">
        <f t="shared" si="8"/>
        <v>0</v>
      </c>
      <c r="D171" s="45" t="str">
        <f>IF(AND(E171="",K171=""),"",MAX($D$10:D170)+1)</f>
        <v/>
      </c>
      <c r="E171" s="28"/>
      <c r="F171" s="46" t="str">
        <f>IF(E171="","",_xlfn.XLOOKUP(E171,'Category Works List'!$A$2:$P$2,'Category Works List'!$A$1:$P$1,"NA",0))</f>
        <v/>
      </c>
      <c r="G171" s="47"/>
      <c r="H171" s="48" t="str">
        <f>IF(G171="","",_xlfn.XLOOKUP(G171,'4. Summary of Resilience Works'!$F$10:$F$57,'4. Summary of Resilience Works'!$E$10:$E$57,"NA",0))</f>
        <v/>
      </c>
      <c r="I171" s="28"/>
      <c r="J171" s="48" t="str">
        <f>IF(I171="","",_xlfn.XLOOKUP(I171,'3. Trades'!$D$4:$D$52,'3. Trades'!$C$4:$C$52,"#NA",0))</f>
        <v/>
      </c>
      <c r="K171" s="49"/>
      <c r="L171" s="50"/>
      <c r="M171" s="50"/>
      <c r="N171" s="50"/>
      <c r="O171" s="51"/>
      <c r="P171" s="34"/>
      <c r="Q171" s="68" t="str">
        <f t="shared" si="9"/>
        <v/>
      </c>
      <c r="R171" s="68" t="str">
        <f t="shared" si="11"/>
        <v/>
      </c>
      <c r="S171" s="69" t="str">
        <f t="shared" si="10"/>
        <v/>
      </c>
      <c r="T171" s="54"/>
    </row>
    <row r="172" spans="2:20" x14ac:dyDescent="0.3">
      <c r="B172" s="44">
        <f t="shared" si="8"/>
        <v>0</v>
      </c>
      <c r="D172" s="45" t="str">
        <f>IF(AND(E172="",K172=""),"",MAX($D$10:D171)+1)</f>
        <v/>
      </c>
      <c r="E172" s="28"/>
      <c r="F172" s="46" t="str">
        <f>IF(E172="","",_xlfn.XLOOKUP(E172,'Category Works List'!$A$2:$P$2,'Category Works List'!$A$1:$P$1,"NA",0))</f>
        <v/>
      </c>
      <c r="G172" s="47"/>
      <c r="H172" s="48" t="str">
        <f>IF(G172="","",_xlfn.XLOOKUP(G172,'4. Summary of Resilience Works'!$F$10:$F$57,'4. Summary of Resilience Works'!$E$10:$E$57,"NA",0))</f>
        <v/>
      </c>
      <c r="I172" s="28"/>
      <c r="J172" s="48" t="str">
        <f>IF(I172="","",_xlfn.XLOOKUP(I172,'3. Trades'!$D$4:$D$52,'3. Trades'!$C$4:$C$52,"#NA",0))</f>
        <v/>
      </c>
      <c r="K172" s="49"/>
      <c r="L172" s="50"/>
      <c r="M172" s="50"/>
      <c r="N172" s="50"/>
      <c r="O172" s="51"/>
      <c r="P172" s="34"/>
      <c r="Q172" s="68" t="str">
        <f t="shared" si="9"/>
        <v/>
      </c>
      <c r="R172" s="68" t="str">
        <f t="shared" si="11"/>
        <v/>
      </c>
      <c r="S172" s="69" t="str">
        <f t="shared" si="10"/>
        <v/>
      </c>
      <c r="T172" s="54"/>
    </row>
    <row r="173" spans="2:20" x14ac:dyDescent="0.3">
      <c r="B173" s="44">
        <f t="shared" si="8"/>
        <v>0</v>
      </c>
      <c r="D173" s="45" t="str">
        <f>IF(AND(E173="",K173=""),"",MAX($D$10:D172)+1)</f>
        <v/>
      </c>
      <c r="E173" s="28"/>
      <c r="F173" s="46" t="str">
        <f>IF(E173="","",_xlfn.XLOOKUP(E173,'Category Works List'!$A$2:$P$2,'Category Works List'!$A$1:$P$1,"NA",0))</f>
        <v/>
      </c>
      <c r="G173" s="47"/>
      <c r="H173" s="48" t="str">
        <f>IF(G173="","",_xlfn.XLOOKUP(G173,'4. Summary of Resilience Works'!$F$10:$F$57,'4. Summary of Resilience Works'!$E$10:$E$57,"NA",0))</f>
        <v/>
      </c>
      <c r="I173" s="28"/>
      <c r="J173" s="48" t="str">
        <f>IF(I173="","",_xlfn.XLOOKUP(I173,'3. Trades'!$D$4:$D$52,'3. Trades'!$C$4:$C$52,"#NA",0))</f>
        <v/>
      </c>
      <c r="K173" s="49"/>
      <c r="L173" s="50"/>
      <c r="M173" s="50"/>
      <c r="N173" s="50"/>
      <c r="O173" s="51"/>
      <c r="P173" s="34"/>
      <c r="Q173" s="68" t="str">
        <f t="shared" si="9"/>
        <v/>
      </c>
      <c r="R173" s="68" t="str">
        <f t="shared" si="11"/>
        <v/>
      </c>
      <c r="S173" s="69" t="str">
        <f t="shared" si="10"/>
        <v/>
      </c>
      <c r="T173" s="54"/>
    </row>
    <row r="174" spans="2:20" x14ac:dyDescent="0.3">
      <c r="B174" s="44">
        <f t="shared" si="8"/>
        <v>0</v>
      </c>
      <c r="D174" s="45" t="str">
        <f>IF(AND(E174="",K174=""),"",MAX($D$10:D173)+1)</f>
        <v/>
      </c>
      <c r="E174" s="28"/>
      <c r="F174" s="46" t="str">
        <f>IF(E174="","",_xlfn.XLOOKUP(E174,'Category Works List'!$A$2:$P$2,'Category Works List'!$A$1:$P$1,"NA",0))</f>
        <v/>
      </c>
      <c r="G174" s="47"/>
      <c r="H174" s="48" t="str">
        <f>IF(G174="","",_xlfn.XLOOKUP(G174,'4. Summary of Resilience Works'!$F$10:$F$57,'4. Summary of Resilience Works'!$E$10:$E$57,"NA",0))</f>
        <v/>
      </c>
      <c r="I174" s="28"/>
      <c r="J174" s="48" t="str">
        <f>IF(I174="","",_xlfn.XLOOKUP(I174,'3. Trades'!$D$4:$D$52,'3. Trades'!$C$4:$C$52,"#NA",0))</f>
        <v/>
      </c>
      <c r="K174" s="49"/>
      <c r="L174" s="50"/>
      <c r="M174" s="50"/>
      <c r="N174" s="50"/>
      <c r="O174" s="51"/>
      <c r="P174" s="34"/>
      <c r="Q174" s="68" t="str">
        <f t="shared" si="9"/>
        <v/>
      </c>
      <c r="R174" s="68" t="str">
        <f t="shared" si="11"/>
        <v/>
      </c>
      <c r="S174" s="69" t="str">
        <f t="shared" si="10"/>
        <v/>
      </c>
      <c r="T174" s="54"/>
    </row>
    <row r="175" spans="2:20" x14ac:dyDescent="0.3">
      <c r="B175" s="44">
        <f t="shared" si="8"/>
        <v>0</v>
      </c>
      <c r="D175" s="45" t="str">
        <f>IF(AND(E175="",K175=""),"",MAX($D$10:D174)+1)</f>
        <v/>
      </c>
      <c r="E175" s="28"/>
      <c r="F175" s="46" t="str">
        <f>IF(E175="","",_xlfn.XLOOKUP(E175,'Category Works List'!$A$2:$P$2,'Category Works List'!$A$1:$P$1,"NA",0))</f>
        <v/>
      </c>
      <c r="G175" s="47"/>
      <c r="H175" s="48" t="str">
        <f>IF(G175="","",_xlfn.XLOOKUP(G175,'4. Summary of Resilience Works'!$F$10:$F$57,'4. Summary of Resilience Works'!$E$10:$E$57,"NA",0))</f>
        <v/>
      </c>
      <c r="I175" s="28"/>
      <c r="J175" s="48" t="str">
        <f>IF(I175="","",_xlfn.XLOOKUP(I175,'3. Trades'!$D$4:$D$52,'3. Trades'!$C$4:$C$52,"#NA",0))</f>
        <v/>
      </c>
      <c r="K175" s="49"/>
      <c r="L175" s="50"/>
      <c r="M175" s="50"/>
      <c r="N175" s="50"/>
      <c r="O175" s="51"/>
      <c r="P175" s="34"/>
      <c r="Q175" s="68" t="str">
        <f t="shared" si="9"/>
        <v/>
      </c>
      <c r="R175" s="68" t="str">
        <f t="shared" si="11"/>
        <v/>
      </c>
      <c r="S175" s="69" t="str">
        <f t="shared" si="10"/>
        <v/>
      </c>
      <c r="T175" s="54"/>
    </row>
    <row r="176" spans="2:20" x14ac:dyDescent="0.3">
      <c r="B176" s="44">
        <f t="shared" si="8"/>
        <v>0</v>
      </c>
      <c r="D176" s="45" t="str">
        <f>IF(AND(E176="",K176=""),"",MAX($D$10:D175)+1)</f>
        <v/>
      </c>
      <c r="E176" s="28"/>
      <c r="F176" s="46" t="str">
        <f>IF(E176="","",_xlfn.XLOOKUP(E176,'Category Works List'!$A$2:$P$2,'Category Works List'!$A$1:$P$1,"NA",0))</f>
        <v/>
      </c>
      <c r="G176" s="47"/>
      <c r="H176" s="48" t="str">
        <f>IF(G176="","",_xlfn.XLOOKUP(G176,'4. Summary of Resilience Works'!$F$10:$F$57,'4. Summary of Resilience Works'!$E$10:$E$57,"NA",0))</f>
        <v/>
      </c>
      <c r="I176" s="28"/>
      <c r="J176" s="48" t="str">
        <f>IF(I176="","",_xlfn.XLOOKUP(I176,'3. Trades'!$D$4:$D$52,'3. Trades'!$C$4:$C$52,"#NA",0))</f>
        <v/>
      </c>
      <c r="K176" s="49"/>
      <c r="L176" s="50"/>
      <c r="M176" s="50"/>
      <c r="N176" s="50"/>
      <c r="O176" s="51"/>
      <c r="P176" s="34"/>
      <c r="Q176" s="68" t="str">
        <f t="shared" si="9"/>
        <v/>
      </c>
      <c r="R176" s="68" t="str">
        <f t="shared" si="11"/>
        <v/>
      </c>
      <c r="S176" s="69" t="str">
        <f t="shared" si="10"/>
        <v/>
      </c>
      <c r="T176" s="54"/>
    </row>
    <row r="177" spans="1:20" x14ac:dyDescent="0.3">
      <c r="B177" s="44">
        <f t="shared" si="8"/>
        <v>0</v>
      </c>
      <c r="D177" s="45" t="str">
        <f>IF(AND(E177="",K177=""),"",MAX($D$10:D176)+1)</f>
        <v/>
      </c>
      <c r="E177" s="28"/>
      <c r="F177" s="46" t="str">
        <f>IF(E177="","",_xlfn.XLOOKUP(E177,'Category Works List'!$A$2:$P$2,'Category Works List'!$A$1:$P$1,"NA",0))</f>
        <v/>
      </c>
      <c r="G177" s="47"/>
      <c r="H177" s="48" t="str">
        <f>IF(G177="","",_xlfn.XLOOKUP(G177,'4. Summary of Resilience Works'!$F$10:$F$57,'4. Summary of Resilience Works'!$E$10:$E$57,"NA",0))</f>
        <v/>
      </c>
      <c r="I177" s="28"/>
      <c r="J177" s="48" t="str">
        <f>IF(I177="","",_xlfn.XLOOKUP(I177,'3. Trades'!$D$4:$D$52,'3. Trades'!$C$4:$C$52,"#NA",0))</f>
        <v/>
      </c>
      <c r="K177" s="49"/>
      <c r="L177" s="50"/>
      <c r="M177" s="50"/>
      <c r="N177" s="50"/>
      <c r="O177" s="51"/>
      <c r="P177" s="34"/>
      <c r="Q177" s="68" t="str">
        <f t="shared" si="9"/>
        <v/>
      </c>
      <c r="R177" s="68" t="str">
        <f t="shared" si="11"/>
        <v/>
      </c>
      <c r="S177" s="69" t="str">
        <f t="shared" si="10"/>
        <v/>
      </c>
      <c r="T177" s="54"/>
    </row>
    <row r="178" spans="1:20" x14ac:dyDescent="0.3">
      <c r="B178" s="44">
        <f t="shared" si="8"/>
        <v>0</v>
      </c>
      <c r="D178" s="45" t="str">
        <f>IF(AND(E178="",K178=""),"",MAX($D$10:D177)+1)</f>
        <v/>
      </c>
      <c r="E178" s="28"/>
      <c r="F178" s="46" t="str">
        <f>IF(E178="","",_xlfn.XLOOKUP(E178,'Category Works List'!$A$2:$P$2,'Category Works List'!$A$1:$P$1,"NA",0))</f>
        <v/>
      </c>
      <c r="G178" s="47"/>
      <c r="H178" s="48" t="str">
        <f>IF(G178="","",_xlfn.XLOOKUP(G178,'4. Summary of Resilience Works'!$F$10:$F$57,'4. Summary of Resilience Works'!$E$10:$E$57,"NA",0))</f>
        <v/>
      </c>
      <c r="I178" s="28"/>
      <c r="J178" s="48" t="str">
        <f>IF(I178="","",_xlfn.XLOOKUP(I178,'3. Trades'!$D$4:$D$52,'3. Trades'!$C$4:$C$52,"#NA",0))</f>
        <v/>
      </c>
      <c r="K178" s="49"/>
      <c r="L178" s="50"/>
      <c r="M178" s="50"/>
      <c r="N178" s="50"/>
      <c r="O178" s="51"/>
      <c r="P178" s="34"/>
      <c r="Q178" s="68" t="str">
        <f t="shared" si="9"/>
        <v/>
      </c>
      <c r="R178" s="68" t="str">
        <f t="shared" si="11"/>
        <v/>
      </c>
      <c r="S178" s="69" t="str">
        <f t="shared" si="10"/>
        <v/>
      </c>
      <c r="T178" s="54"/>
    </row>
    <row r="179" spans="1:20" x14ac:dyDescent="0.3">
      <c r="B179" s="44">
        <f t="shared" si="8"/>
        <v>0</v>
      </c>
      <c r="D179" s="45" t="str">
        <f>IF(AND(E179="",K179=""),"",MAX($D$10:D178)+1)</f>
        <v/>
      </c>
      <c r="E179" s="28"/>
      <c r="F179" s="46" t="str">
        <f>IF(E179="","",_xlfn.XLOOKUP(E179,'Category Works List'!$A$2:$P$2,'Category Works List'!$A$1:$P$1,"NA",0))</f>
        <v/>
      </c>
      <c r="G179" s="47"/>
      <c r="H179" s="48" t="str">
        <f>IF(G179="","",_xlfn.XLOOKUP(G179,'4. Summary of Resilience Works'!$F$10:$F$57,'4. Summary of Resilience Works'!$E$10:$E$57,"NA",0))</f>
        <v/>
      </c>
      <c r="I179" s="28"/>
      <c r="J179" s="48" t="str">
        <f>IF(I179="","",_xlfn.XLOOKUP(I179,'3. Trades'!$D$4:$D$52,'3. Trades'!$C$4:$C$52,"#NA",0))</f>
        <v/>
      </c>
      <c r="K179" s="49"/>
      <c r="L179" s="50"/>
      <c r="M179" s="50"/>
      <c r="N179" s="50"/>
      <c r="O179" s="51"/>
      <c r="P179" s="34"/>
      <c r="Q179" s="68" t="str">
        <f t="shared" si="9"/>
        <v/>
      </c>
      <c r="R179" s="68" t="str">
        <f t="shared" si="11"/>
        <v/>
      </c>
      <c r="S179" s="69" t="str">
        <f t="shared" si="10"/>
        <v/>
      </c>
      <c r="T179" s="54"/>
    </row>
    <row r="180" spans="1:20" x14ac:dyDescent="0.3">
      <c r="B180" s="70">
        <v>1</v>
      </c>
      <c r="I180" s="204" t="s">
        <v>71</v>
      </c>
      <c r="J180" s="202"/>
      <c r="K180" s="202"/>
      <c r="L180" s="202"/>
      <c r="M180" s="202"/>
      <c r="N180" s="202"/>
      <c r="O180" s="202"/>
      <c r="P180" s="202"/>
      <c r="Q180" s="71">
        <f>SUM(Q10:Q179)</f>
        <v>0</v>
      </c>
      <c r="R180" s="71">
        <f>SUM(R10:R179)</f>
        <v>0</v>
      </c>
      <c r="S180" s="71">
        <f>SUM(S10:S179)</f>
        <v>0</v>
      </c>
    </row>
    <row r="181" spans="1:20" x14ac:dyDescent="0.3">
      <c r="B181" s="70">
        <v>1</v>
      </c>
      <c r="D181" s="22" t="s">
        <v>72</v>
      </c>
      <c r="J181" s="22"/>
      <c r="R181" s="72"/>
    </row>
    <row r="182" spans="1:20" ht="43.2" x14ac:dyDescent="0.3">
      <c r="B182" s="70">
        <v>1</v>
      </c>
      <c r="K182" s="73" t="s">
        <v>61</v>
      </c>
      <c r="L182" s="74" t="s">
        <v>62</v>
      </c>
      <c r="M182" s="73" t="s">
        <v>63</v>
      </c>
      <c r="N182" s="73" t="s">
        <v>64</v>
      </c>
      <c r="O182" s="73" t="s">
        <v>65</v>
      </c>
      <c r="P182" s="73" t="s">
        <v>66</v>
      </c>
      <c r="Q182" s="73" t="s">
        <v>67</v>
      </c>
      <c r="R182" s="73" t="s">
        <v>68</v>
      </c>
      <c r="S182" s="73" t="s">
        <v>69</v>
      </c>
      <c r="T182" s="73" t="s">
        <v>70</v>
      </c>
    </row>
    <row r="183" spans="1:20" x14ac:dyDescent="0.3">
      <c r="A183" s="21">
        <f>MAX(D10:D179)</f>
        <v>0</v>
      </c>
      <c r="B183" s="44">
        <f t="shared" ref="B183:B208" si="12">IF(D183="",0,1)</f>
        <v>0</v>
      </c>
      <c r="D183" s="75" t="str">
        <f>IF(K183="","",A183+1)</f>
        <v/>
      </c>
      <c r="E183" s="76">
        <v>16.010000000000002</v>
      </c>
      <c r="F183" s="201" t="s">
        <v>73</v>
      </c>
      <c r="G183" s="201"/>
      <c r="H183" s="201"/>
      <c r="I183" s="201"/>
      <c r="J183" s="201"/>
      <c r="K183" s="49"/>
      <c r="L183" s="50"/>
      <c r="M183" s="50"/>
      <c r="N183" s="50"/>
      <c r="O183" s="51"/>
      <c r="P183" s="34"/>
      <c r="Q183" s="52" t="str">
        <f>IF(O183="","",IF(L183="Yes",M183*O183,""))</f>
        <v/>
      </c>
      <c r="R183" s="52" t="str">
        <f>IF(O183="","",IF(L183&lt;&gt;"Yes",M183*O183,""))</f>
        <v/>
      </c>
      <c r="S183" s="53" t="str">
        <f t="shared" ref="S183:S208" si="13">IF(AND(M183="",O183=""),"",M183*O183)</f>
        <v/>
      </c>
      <c r="T183" s="49"/>
    </row>
    <row r="184" spans="1:20" x14ac:dyDescent="0.3">
      <c r="B184" s="44">
        <f t="shared" si="12"/>
        <v>0</v>
      </c>
      <c r="D184" s="75" t="str">
        <f>IF(K184="","",MAX($D$183:D183)+1)</f>
        <v/>
      </c>
      <c r="E184" s="76">
        <v>16.010000000000002</v>
      </c>
      <c r="F184" s="201"/>
      <c r="G184" s="201"/>
      <c r="H184" s="201"/>
      <c r="I184" s="201"/>
      <c r="J184" s="201"/>
      <c r="K184" s="49"/>
      <c r="L184" s="50"/>
      <c r="M184" s="50"/>
      <c r="N184" s="50"/>
      <c r="O184" s="51"/>
      <c r="P184" s="34"/>
      <c r="Q184" s="52" t="str">
        <f t="shared" ref="Q184:Q208" si="14">IF(O184="","",IF(L184="Yes",M184*O184,""))</f>
        <v/>
      </c>
      <c r="R184" s="52" t="str">
        <f t="shared" ref="R184:R208" si="15">IF(O184="","",IF(L184&lt;&gt;"Yes",M184*O184,""))</f>
        <v/>
      </c>
      <c r="S184" s="53" t="str">
        <f t="shared" si="13"/>
        <v/>
      </c>
      <c r="T184" s="49"/>
    </row>
    <row r="185" spans="1:20" x14ac:dyDescent="0.3">
      <c r="B185" s="44">
        <f t="shared" ca="1" si="12"/>
        <v>0</v>
      </c>
      <c r="D185" s="75" t="str">
        <f t="shared" ref="D185:D208" ca="1" si="16">IF(OFFSET(E185,-2,-1)=$D$181,IF(K185="","",A185+1),IF(K185="","",(IF(K184="","",D184+1))))</f>
        <v/>
      </c>
      <c r="E185" s="76">
        <v>16.010000000000002</v>
      </c>
      <c r="F185" s="201"/>
      <c r="G185" s="201"/>
      <c r="H185" s="201"/>
      <c r="I185" s="201"/>
      <c r="J185" s="201"/>
      <c r="K185" s="49"/>
      <c r="L185" s="50"/>
      <c r="M185" s="50"/>
      <c r="N185" s="50"/>
      <c r="O185" s="51"/>
      <c r="P185" s="34"/>
      <c r="Q185" s="52" t="str">
        <f t="shared" si="14"/>
        <v/>
      </c>
      <c r="R185" s="52" t="str">
        <f t="shared" si="15"/>
        <v/>
      </c>
      <c r="S185" s="53" t="str">
        <f t="shared" si="13"/>
        <v/>
      </c>
      <c r="T185" s="49"/>
    </row>
    <row r="186" spans="1:20" x14ac:dyDescent="0.3">
      <c r="B186" s="44">
        <f t="shared" ca="1" si="12"/>
        <v>0</v>
      </c>
      <c r="D186" s="75" t="str">
        <f t="shared" ca="1" si="16"/>
        <v/>
      </c>
      <c r="E186" s="76">
        <v>16.010000000000002</v>
      </c>
      <c r="F186" s="201"/>
      <c r="G186" s="201"/>
      <c r="H186" s="201"/>
      <c r="I186" s="201"/>
      <c r="J186" s="201"/>
      <c r="K186" s="49"/>
      <c r="L186" s="50"/>
      <c r="M186" s="50"/>
      <c r="N186" s="50"/>
      <c r="O186" s="51"/>
      <c r="P186" s="34"/>
      <c r="Q186" s="52" t="str">
        <f t="shared" si="14"/>
        <v/>
      </c>
      <c r="R186" s="52" t="str">
        <f t="shared" si="15"/>
        <v/>
      </c>
      <c r="S186" s="53" t="str">
        <f t="shared" si="13"/>
        <v/>
      </c>
      <c r="T186" s="49"/>
    </row>
    <row r="187" spans="1:20" x14ac:dyDescent="0.3">
      <c r="B187" s="44">
        <f t="shared" ca="1" si="12"/>
        <v>0</v>
      </c>
      <c r="D187" s="75" t="str">
        <f t="shared" ca="1" si="16"/>
        <v/>
      </c>
      <c r="E187" s="76">
        <v>16.010000000000002</v>
      </c>
      <c r="F187" s="201"/>
      <c r="G187" s="201"/>
      <c r="H187" s="201"/>
      <c r="I187" s="201"/>
      <c r="J187" s="201"/>
      <c r="K187" s="49"/>
      <c r="L187" s="50"/>
      <c r="M187" s="50"/>
      <c r="N187" s="50"/>
      <c r="O187" s="51"/>
      <c r="P187" s="34"/>
      <c r="Q187" s="52" t="str">
        <f t="shared" si="14"/>
        <v/>
      </c>
      <c r="R187" s="52" t="str">
        <f t="shared" si="15"/>
        <v/>
      </c>
      <c r="S187" s="53" t="str">
        <f t="shared" si="13"/>
        <v/>
      </c>
      <c r="T187" s="49"/>
    </row>
    <row r="188" spans="1:20" x14ac:dyDescent="0.3">
      <c r="B188" s="44">
        <f t="shared" ca="1" si="12"/>
        <v>0</v>
      </c>
      <c r="D188" s="75" t="str">
        <f t="shared" ca="1" si="16"/>
        <v/>
      </c>
      <c r="E188" s="76">
        <v>16.010000000000002</v>
      </c>
      <c r="F188" s="201"/>
      <c r="G188" s="201"/>
      <c r="H188" s="201"/>
      <c r="I188" s="201"/>
      <c r="J188" s="201"/>
      <c r="K188" s="49"/>
      <c r="L188" s="50"/>
      <c r="M188" s="50"/>
      <c r="N188" s="50"/>
      <c r="O188" s="51"/>
      <c r="P188" s="34"/>
      <c r="Q188" s="52" t="str">
        <f t="shared" si="14"/>
        <v/>
      </c>
      <c r="R188" s="52" t="str">
        <f t="shared" si="15"/>
        <v/>
      </c>
      <c r="S188" s="53" t="str">
        <f t="shared" si="13"/>
        <v/>
      </c>
      <c r="T188" s="49"/>
    </row>
    <row r="189" spans="1:20" x14ac:dyDescent="0.3">
      <c r="B189" s="44">
        <f t="shared" ca="1" si="12"/>
        <v>0</v>
      </c>
      <c r="D189" s="75" t="str">
        <f t="shared" ca="1" si="16"/>
        <v/>
      </c>
      <c r="E189" s="76">
        <v>16.010000000000002</v>
      </c>
      <c r="F189" s="201"/>
      <c r="G189" s="201"/>
      <c r="H189" s="201"/>
      <c r="I189" s="201"/>
      <c r="J189" s="201"/>
      <c r="K189" s="49"/>
      <c r="L189" s="50"/>
      <c r="M189" s="50"/>
      <c r="N189" s="50"/>
      <c r="O189" s="51"/>
      <c r="P189" s="34"/>
      <c r="Q189" s="52" t="str">
        <f t="shared" si="14"/>
        <v/>
      </c>
      <c r="R189" s="52" t="str">
        <f t="shared" si="15"/>
        <v/>
      </c>
      <c r="S189" s="53" t="str">
        <f t="shared" si="13"/>
        <v/>
      </c>
      <c r="T189" s="49"/>
    </row>
    <row r="190" spans="1:20" x14ac:dyDescent="0.3">
      <c r="B190" s="44">
        <f t="shared" ca="1" si="12"/>
        <v>0</v>
      </c>
      <c r="D190" s="75" t="str">
        <f t="shared" ca="1" si="16"/>
        <v/>
      </c>
      <c r="E190" s="76">
        <v>16.010000000000002</v>
      </c>
      <c r="F190" s="201"/>
      <c r="G190" s="201"/>
      <c r="H190" s="201"/>
      <c r="I190" s="201"/>
      <c r="J190" s="201"/>
      <c r="K190" s="49"/>
      <c r="L190" s="50"/>
      <c r="M190" s="50"/>
      <c r="N190" s="50"/>
      <c r="O190" s="51"/>
      <c r="P190" s="34"/>
      <c r="Q190" s="52" t="str">
        <f t="shared" si="14"/>
        <v/>
      </c>
      <c r="R190" s="52" t="str">
        <f t="shared" si="15"/>
        <v/>
      </c>
      <c r="S190" s="53" t="str">
        <f t="shared" si="13"/>
        <v/>
      </c>
      <c r="T190" s="49"/>
    </row>
    <row r="191" spans="1:20" x14ac:dyDescent="0.3">
      <c r="B191" s="44">
        <f t="shared" ca="1" si="12"/>
        <v>0</v>
      </c>
      <c r="D191" s="75" t="str">
        <f t="shared" ca="1" si="16"/>
        <v/>
      </c>
      <c r="E191" s="76">
        <v>16.010000000000002</v>
      </c>
      <c r="F191" s="201"/>
      <c r="G191" s="201"/>
      <c r="H191" s="201"/>
      <c r="I191" s="201"/>
      <c r="J191" s="201"/>
      <c r="K191" s="49"/>
      <c r="L191" s="50"/>
      <c r="M191" s="50"/>
      <c r="N191" s="50"/>
      <c r="O191" s="51"/>
      <c r="P191" s="34"/>
      <c r="Q191" s="52" t="str">
        <f t="shared" si="14"/>
        <v/>
      </c>
      <c r="R191" s="52" t="str">
        <f t="shared" si="15"/>
        <v/>
      </c>
      <c r="S191" s="53" t="str">
        <f t="shared" si="13"/>
        <v/>
      </c>
      <c r="T191" s="49"/>
    </row>
    <row r="192" spans="1:20" x14ac:dyDescent="0.3">
      <c r="B192" s="44">
        <f t="shared" ca="1" si="12"/>
        <v>0</v>
      </c>
      <c r="D192" s="75" t="str">
        <f t="shared" ca="1" si="16"/>
        <v/>
      </c>
      <c r="E192" s="76">
        <v>16.010000000000002</v>
      </c>
      <c r="F192" s="201"/>
      <c r="G192" s="201"/>
      <c r="H192" s="201"/>
      <c r="I192" s="201"/>
      <c r="J192" s="201"/>
      <c r="K192" s="49"/>
      <c r="L192" s="50"/>
      <c r="M192" s="50"/>
      <c r="N192" s="50"/>
      <c r="O192" s="51"/>
      <c r="P192" s="34"/>
      <c r="Q192" s="52" t="str">
        <f t="shared" si="14"/>
        <v/>
      </c>
      <c r="R192" s="52" t="str">
        <f t="shared" si="15"/>
        <v/>
      </c>
      <c r="S192" s="53" t="str">
        <f t="shared" si="13"/>
        <v/>
      </c>
      <c r="T192" s="49"/>
    </row>
    <row r="193" spans="2:20" x14ac:dyDescent="0.3">
      <c r="B193" s="44">
        <f t="shared" ca="1" si="12"/>
        <v>0</v>
      </c>
      <c r="D193" s="75" t="str">
        <f t="shared" ca="1" si="16"/>
        <v/>
      </c>
      <c r="E193" s="76">
        <v>16.010000000000002</v>
      </c>
      <c r="F193" s="201"/>
      <c r="G193" s="201"/>
      <c r="H193" s="201"/>
      <c r="I193" s="201"/>
      <c r="J193" s="201"/>
      <c r="K193" s="49"/>
      <c r="L193" s="50"/>
      <c r="M193" s="50"/>
      <c r="N193" s="50"/>
      <c r="O193" s="51"/>
      <c r="P193" s="34"/>
      <c r="Q193" s="52" t="str">
        <f t="shared" si="14"/>
        <v/>
      </c>
      <c r="R193" s="52" t="str">
        <f t="shared" si="15"/>
        <v/>
      </c>
      <c r="S193" s="53" t="str">
        <f t="shared" si="13"/>
        <v/>
      </c>
      <c r="T193" s="49"/>
    </row>
    <row r="194" spans="2:20" x14ac:dyDescent="0.3">
      <c r="B194" s="44">
        <f t="shared" ca="1" si="12"/>
        <v>0</v>
      </c>
      <c r="D194" s="75" t="str">
        <f t="shared" ca="1" si="16"/>
        <v/>
      </c>
      <c r="E194" s="76">
        <v>16.010000000000002</v>
      </c>
      <c r="F194" s="201"/>
      <c r="G194" s="201"/>
      <c r="H194" s="201"/>
      <c r="I194" s="201"/>
      <c r="J194" s="201"/>
      <c r="K194" s="49"/>
      <c r="L194" s="50"/>
      <c r="M194" s="50"/>
      <c r="N194" s="50"/>
      <c r="O194" s="51"/>
      <c r="P194" s="34"/>
      <c r="Q194" s="52" t="str">
        <f t="shared" si="14"/>
        <v/>
      </c>
      <c r="R194" s="52" t="str">
        <f t="shared" si="15"/>
        <v/>
      </c>
      <c r="S194" s="53" t="str">
        <f t="shared" si="13"/>
        <v/>
      </c>
      <c r="T194" s="49"/>
    </row>
    <row r="195" spans="2:20" x14ac:dyDescent="0.3">
      <c r="B195" s="44">
        <f t="shared" ca="1" si="12"/>
        <v>0</v>
      </c>
      <c r="D195" s="75" t="str">
        <f t="shared" ca="1" si="16"/>
        <v/>
      </c>
      <c r="E195" s="76">
        <v>16.010000000000002</v>
      </c>
      <c r="F195" s="201"/>
      <c r="G195" s="201"/>
      <c r="H195" s="201"/>
      <c r="I195" s="201"/>
      <c r="J195" s="201"/>
      <c r="K195" s="49"/>
      <c r="L195" s="50"/>
      <c r="M195" s="50"/>
      <c r="N195" s="50"/>
      <c r="O195" s="51"/>
      <c r="P195" s="34"/>
      <c r="Q195" s="52" t="str">
        <f t="shared" si="14"/>
        <v/>
      </c>
      <c r="R195" s="52" t="str">
        <f t="shared" si="15"/>
        <v/>
      </c>
      <c r="S195" s="53" t="str">
        <f t="shared" si="13"/>
        <v/>
      </c>
      <c r="T195" s="49"/>
    </row>
    <row r="196" spans="2:20" x14ac:dyDescent="0.3">
      <c r="B196" s="44">
        <f t="shared" ca="1" si="12"/>
        <v>0</v>
      </c>
      <c r="D196" s="75" t="str">
        <f t="shared" ca="1" si="16"/>
        <v/>
      </c>
      <c r="E196" s="76">
        <v>16.010000000000002</v>
      </c>
      <c r="F196" s="201"/>
      <c r="G196" s="201"/>
      <c r="H196" s="201"/>
      <c r="I196" s="201"/>
      <c r="J196" s="201"/>
      <c r="K196" s="49"/>
      <c r="L196" s="50"/>
      <c r="M196" s="50"/>
      <c r="N196" s="50"/>
      <c r="O196" s="51"/>
      <c r="P196" s="34"/>
      <c r="Q196" s="52" t="str">
        <f t="shared" si="14"/>
        <v/>
      </c>
      <c r="R196" s="52" t="str">
        <f t="shared" si="15"/>
        <v/>
      </c>
      <c r="S196" s="53" t="str">
        <f t="shared" si="13"/>
        <v/>
      </c>
      <c r="T196" s="49"/>
    </row>
    <row r="197" spans="2:20" x14ac:dyDescent="0.3">
      <c r="B197" s="44">
        <f t="shared" ca="1" si="12"/>
        <v>0</v>
      </c>
      <c r="D197" s="75" t="str">
        <f t="shared" ca="1" si="16"/>
        <v/>
      </c>
      <c r="E197" s="76">
        <v>16.010000000000002</v>
      </c>
      <c r="F197" s="201"/>
      <c r="G197" s="201"/>
      <c r="H197" s="201"/>
      <c r="I197" s="201"/>
      <c r="J197" s="201"/>
      <c r="K197" s="49"/>
      <c r="L197" s="50"/>
      <c r="M197" s="50"/>
      <c r="N197" s="50"/>
      <c r="O197" s="51"/>
      <c r="P197" s="34"/>
      <c r="Q197" s="52" t="str">
        <f t="shared" si="14"/>
        <v/>
      </c>
      <c r="R197" s="52" t="str">
        <f t="shared" si="15"/>
        <v/>
      </c>
      <c r="S197" s="53" t="str">
        <f t="shared" si="13"/>
        <v/>
      </c>
      <c r="T197" s="49"/>
    </row>
    <row r="198" spans="2:20" x14ac:dyDescent="0.3">
      <c r="B198" s="44">
        <f t="shared" ca="1" si="12"/>
        <v>0</v>
      </c>
      <c r="D198" s="75" t="str">
        <f t="shared" ca="1" si="16"/>
        <v/>
      </c>
      <c r="E198" s="76">
        <v>16.010000000000002</v>
      </c>
      <c r="F198" s="201"/>
      <c r="G198" s="201"/>
      <c r="H198" s="201"/>
      <c r="I198" s="201"/>
      <c r="J198" s="201"/>
      <c r="K198" s="49"/>
      <c r="L198" s="50"/>
      <c r="M198" s="50"/>
      <c r="N198" s="50"/>
      <c r="O198" s="51"/>
      <c r="P198" s="34"/>
      <c r="Q198" s="52" t="str">
        <f t="shared" si="14"/>
        <v/>
      </c>
      <c r="R198" s="52" t="str">
        <f t="shared" si="15"/>
        <v/>
      </c>
      <c r="S198" s="53" t="str">
        <f t="shared" si="13"/>
        <v/>
      </c>
      <c r="T198" s="49"/>
    </row>
    <row r="199" spans="2:20" x14ac:dyDescent="0.3">
      <c r="B199" s="44">
        <f t="shared" ca="1" si="12"/>
        <v>0</v>
      </c>
      <c r="D199" s="75" t="str">
        <f t="shared" ca="1" si="16"/>
        <v/>
      </c>
      <c r="E199" s="76">
        <v>16.010000000000002</v>
      </c>
      <c r="F199" s="201"/>
      <c r="G199" s="201"/>
      <c r="H199" s="201"/>
      <c r="I199" s="201"/>
      <c r="J199" s="201"/>
      <c r="K199" s="49"/>
      <c r="L199" s="50"/>
      <c r="M199" s="50"/>
      <c r="N199" s="50"/>
      <c r="O199" s="51"/>
      <c r="P199" s="34"/>
      <c r="Q199" s="52" t="str">
        <f t="shared" si="14"/>
        <v/>
      </c>
      <c r="R199" s="52" t="str">
        <f t="shared" si="15"/>
        <v/>
      </c>
      <c r="S199" s="53" t="str">
        <f t="shared" si="13"/>
        <v/>
      </c>
      <c r="T199" s="49"/>
    </row>
    <row r="200" spans="2:20" x14ac:dyDescent="0.3">
      <c r="B200" s="44">
        <f t="shared" ca="1" si="12"/>
        <v>0</v>
      </c>
      <c r="D200" s="75" t="str">
        <f t="shared" ca="1" si="16"/>
        <v/>
      </c>
      <c r="E200" s="76">
        <v>16.010000000000002</v>
      </c>
      <c r="F200" s="201"/>
      <c r="G200" s="201"/>
      <c r="H200" s="201"/>
      <c r="I200" s="201"/>
      <c r="J200" s="201"/>
      <c r="K200" s="49"/>
      <c r="L200" s="50"/>
      <c r="M200" s="50"/>
      <c r="N200" s="50"/>
      <c r="O200" s="51"/>
      <c r="P200" s="34"/>
      <c r="Q200" s="52" t="str">
        <f t="shared" si="14"/>
        <v/>
      </c>
      <c r="R200" s="52" t="str">
        <f t="shared" si="15"/>
        <v/>
      </c>
      <c r="S200" s="53" t="str">
        <f t="shared" si="13"/>
        <v/>
      </c>
      <c r="T200" s="49"/>
    </row>
    <row r="201" spans="2:20" x14ac:dyDescent="0.3">
      <c r="B201" s="44">
        <f t="shared" ca="1" si="12"/>
        <v>0</v>
      </c>
      <c r="D201" s="75" t="str">
        <f t="shared" ca="1" si="16"/>
        <v/>
      </c>
      <c r="E201" s="76">
        <v>16.010000000000002</v>
      </c>
      <c r="F201" s="201"/>
      <c r="G201" s="201"/>
      <c r="H201" s="201"/>
      <c r="I201" s="201"/>
      <c r="J201" s="201"/>
      <c r="K201" s="49"/>
      <c r="L201" s="50"/>
      <c r="M201" s="50"/>
      <c r="N201" s="50"/>
      <c r="O201" s="51"/>
      <c r="P201" s="34"/>
      <c r="Q201" s="52" t="str">
        <f t="shared" si="14"/>
        <v/>
      </c>
      <c r="R201" s="52" t="str">
        <f t="shared" si="15"/>
        <v/>
      </c>
      <c r="S201" s="53" t="str">
        <f t="shared" si="13"/>
        <v/>
      </c>
      <c r="T201" s="49"/>
    </row>
    <row r="202" spans="2:20" x14ac:dyDescent="0.3">
      <c r="B202" s="44">
        <f t="shared" ca="1" si="12"/>
        <v>0</v>
      </c>
      <c r="D202" s="75" t="str">
        <f t="shared" ca="1" si="16"/>
        <v/>
      </c>
      <c r="E202" s="76">
        <v>16.010000000000002</v>
      </c>
      <c r="F202" s="201"/>
      <c r="G202" s="201"/>
      <c r="H202" s="201"/>
      <c r="I202" s="201"/>
      <c r="J202" s="201"/>
      <c r="K202" s="49"/>
      <c r="L202" s="50"/>
      <c r="M202" s="50"/>
      <c r="N202" s="50"/>
      <c r="O202" s="51"/>
      <c r="P202" s="34"/>
      <c r="Q202" s="52" t="str">
        <f t="shared" si="14"/>
        <v/>
      </c>
      <c r="R202" s="52" t="str">
        <f t="shared" si="15"/>
        <v/>
      </c>
      <c r="S202" s="53" t="str">
        <f t="shared" si="13"/>
        <v/>
      </c>
      <c r="T202" s="49"/>
    </row>
    <row r="203" spans="2:20" x14ac:dyDescent="0.3">
      <c r="B203" s="44">
        <f t="shared" ca="1" si="12"/>
        <v>0</v>
      </c>
      <c r="D203" s="75" t="str">
        <f t="shared" ca="1" si="16"/>
        <v/>
      </c>
      <c r="E203" s="76">
        <v>16.010000000000002</v>
      </c>
      <c r="F203" s="201"/>
      <c r="G203" s="201"/>
      <c r="H203" s="201"/>
      <c r="I203" s="201"/>
      <c r="J203" s="201"/>
      <c r="K203" s="49"/>
      <c r="L203" s="50"/>
      <c r="M203" s="50"/>
      <c r="N203" s="50"/>
      <c r="O203" s="51"/>
      <c r="P203" s="34"/>
      <c r="Q203" s="52" t="str">
        <f t="shared" si="14"/>
        <v/>
      </c>
      <c r="R203" s="52" t="str">
        <f t="shared" si="15"/>
        <v/>
      </c>
      <c r="S203" s="53" t="str">
        <f t="shared" si="13"/>
        <v/>
      </c>
      <c r="T203" s="49"/>
    </row>
    <row r="204" spans="2:20" x14ac:dyDescent="0.3">
      <c r="B204" s="44">
        <f t="shared" ca="1" si="12"/>
        <v>0</v>
      </c>
      <c r="D204" s="75" t="str">
        <f t="shared" ca="1" si="16"/>
        <v/>
      </c>
      <c r="E204" s="76">
        <v>16.010000000000002</v>
      </c>
      <c r="F204" s="201"/>
      <c r="G204" s="201"/>
      <c r="H204" s="201"/>
      <c r="I204" s="201"/>
      <c r="J204" s="201"/>
      <c r="K204" s="49"/>
      <c r="L204" s="50"/>
      <c r="M204" s="50"/>
      <c r="N204" s="50"/>
      <c r="O204" s="51"/>
      <c r="P204" s="34"/>
      <c r="Q204" s="52" t="str">
        <f t="shared" si="14"/>
        <v/>
      </c>
      <c r="R204" s="52" t="str">
        <f t="shared" si="15"/>
        <v/>
      </c>
      <c r="S204" s="53" t="str">
        <f t="shared" si="13"/>
        <v/>
      </c>
      <c r="T204" s="49"/>
    </row>
    <row r="205" spans="2:20" x14ac:dyDescent="0.3">
      <c r="B205" s="44">
        <f t="shared" ca="1" si="12"/>
        <v>0</v>
      </c>
      <c r="D205" s="75" t="str">
        <f t="shared" ca="1" si="16"/>
        <v/>
      </c>
      <c r="E205" s="76">
        <v>16.010000000000002</v>
      </c>
      <c r="F205" s="201"/>
      <c r="G205" s="201"/>
      <c r="H205" s="201"/>
      <c r="I205" s="201"/>
      <c r="J205" s="201"/>
      <c r="K205" s="49"/>
      <c r="L205" s="50"/>
      <c r="M205" s="50"/>
      <c r="N205" s="50"/>
      <c r="O205" s="51"/>
      <c r="P205" s="34"/>
      <c r="Q205" s="52" t="str">
        <f t="shared" si="14"/>
        <v/>
      </c>
      <c r="R205" s="52" t="str">
        <f t="shared" si="15"/>
        <v/>
      </c>
      <c r="S205" s="53" t="str">
        <f t="shared" si="13"/>
        <v/>
      </c>
      <c r="T205" s="49"/>
    </row>
    <row r="206" spans="2:20" x14ac:dyDescent="0.3">
      <c r="B206" s="44">
        <f t="shared" ca="1" si="12"/>
        <v>0</v>
      </c>
      <c r="D206" s="75" t="str">
        <f t="shared" ca="1" si="16"/>
        <v/>
      </c>
      <c r="E206" s="76">
        <v>16.010000000000002</v>
      </c>
      <c r="F206" s="201"/>
      <c r="G206" s="201"/>
      <c r="H206" s="201"/>
      <c r="I206" s="201"/>
      <c r="J206" s="201"/>
      <c r="K206" s="49"/>
      <c r="L206" s="50"/>
      <c r="M206" s="50"/>
      <c r="N206" s="50"/>
      <c r="O206" s="51"/>
      <c r="P206" s="34"/>
      <c r="Q206" s="52" t="str">
        <f t="shared" si="14"/>
        <v/>
      </c>
      <c r="R206" s="52" t="str">
        <f t="shared" si="15"/>
        <v/>
      </c>
      <c r="S206" s="53" t="str">
        <f t="shared" si="13"/>
        <v/>
      </c>
      <c r="T206" s="49"/>
    </row>
    <row r="207" spans="2:20" x14ac:dyDescent="0.3">
      <c r="B207" s="44">
        <f t="shared" ca="1" si="12"/>
        <v>0</v>
      </c>
      <c r="D207" s="75" t="str">
        <f t="shared" ca="1" si="16"/>
        <v/>
      </c>
      <c r="E207" s="76">
        <v>16.010000000000002</v>
      </c>
      <c r="F207" s="201"/>
      <c r="G207" s="201"/>
      <c r="H207" s="201"/>
      <c r="I207" s="201"/>
      <c r="J207" s="201"/>
      <c r="K207" s="49"/>
      <c r="L207" s="50"/>
      <c r="M207" s="50"/>
      <c r="N207" s="50"/>
      <c r="O207" s="51"/>
      <c r="P207" s="34"/>
      <c r="Q207" s="52" t="str">
        <f t="shared" si="14"/>
        <v/>
      </c>
      <c r="R207" s="52" t="str">
        <f t="shared" si="15"/>
        <v/>
      </c>
      <c r="S207" s="53" t="str">
        <f t="shared" si="13"/>
        <v/>
      </c>
      <c r="T207" s="49"/>
    </row>
    <row r="208" spans="2:20" x14ac:dyDescent="0.3">
      <c r="B208" s="44">
        <f t="shared" ca="1" si="12"/>
        <v>0</v>
      </c>
      <c r="D208" s="75" t="str">
        <f t="shared" ca="1" si="16"/>
        <v/>
      </c>
      <c r="E208" s="76">
        <v>16.010000000000002</v>
      </c>
      <c r="F208" s="201"/>
      <c r="G208" s="201"/>
      <c r="H208" s="201"/>
      <c r="I208" s="201"/>
      <c r="J208" s="201"/>
      <c r="K208" s="49"/>
      <c r="L208" s="50"/>
      <c r="M208" s="50"/>
      <c r="N208" s="50"/>
      <c r="O208" s="51"/>
      <c r="P208" s="34"/>
      <c r="Q208" s="52" t="str">
        <f t="shared" si="14"/>
        <v/>
      </c>
      <c r="R208" s="52" t="str">
        <f t="shared" si="15"/>
        <v/>
      </c>
      <c r="S208" s="53" t="str">
        <f t="shared" si="13"/>
        <v/>
      </c>
      <c r="T208" s="49"/>
    </row>
    <row r="209" spans="1:20" x14ac:dyDescent="0.3">
      <c r="B209" s="70">
        <v>1</v>
      </c>
      <c r="I209" s="202" t="s">
        <v>74</v>
      </c>
      <c r="J209" s="202"/>
      <c r="K209" s="202"/>
      <c r="L209" s="202"/>
      <c r="M209" s="202"/>
      <c r="N209" s="202"/>
      <c r="O209" s="202"/>
      <c r="P209" s="202"/>
      <c r="Q209" s="77">
        <f>SUM(Q183:Q208)</f>
        <v>0</v>
      </c>
      <c r="R209" s="77">
        <f>SUM(R183:R208)</f>
        <v>0</v>
      </c>
      <c r="S209" s="77">
        <f>SUM(S183:S208)</f>
        <v>0</v>
      </c>
    </row>
    <row r="210" spans="1:20" x14ac:dyDescent="0.3">
      <c r="B210" s="70">
        <v>1</v>
      </c>
      <c r="D210" s="22" t="s">
        <v>75</v>
      </c>
      <c r="G210" s="72"/>
      <c r="H210" s="72"/>
      <c r="J210" s="22"/>
      <c r="R210" s="72"/>
    </row>
    <row r="211" spans="1:20" x14ac:dyDescent="0.3">
      <c r="A211" s="21">
        <f ca="1">MAX(D183:D208)</f>
        <v>0</v>
      </c>
      <c r="B211" s="44">
        <f t="shared" ref="B211:B212" ca="1" si="17">IF(D211="",0,1)</f>
        <v>1</v>
      </c>
      <c r="D211" s="75">
        <f ca="1">IF(K211="","",A211+1)</f>
        <v>1</v>
      </c>
      <c r="E211" s="76">
        <v>16.02</v>
      </c>
      <c r="F211" s="198" t="s">
        <v>76</v>
      </c>
      <c r="G211" s="199"/>
      <c r="H211" s="199"/>
      <c r="I211" s="199"/>
      <c r="J211" s="200"/>
      <c r="K211" s="78" t="s">
        <v>77</v>
      </c>
      <c r="L211" s="79"/>
      <c r="M211" s="79"/>
      <c r="N211" s="79"/>
      <c r="O211" s="80"/>
      <c r="P211" s="80"/>
      <c r="Q211" s="81">
        <f>SUM(Q209,Q180)</f>
        <v>0</v>
      </c>
      <c r="R211" s="82">
        <f>SUM(R209,R180)</f>
        <v>0</v>
      </c>
      <c r="S211" s="84">
        <f>SUM(Q211,R211)</f>
        <v>0</v>
      </c>
      <c r="T211" s="49"/>
    </row>
    <row r="212" spans="1:20" x14ac:dyDescent="0.3">
      <c r="B212" s="44">
        <f t="shared" ca="1" si="17"/>
        <v>1</v>
      </c>
      <c r="D212" s="75">
        <f ca="1">IF(K212="","",D211+1)</f>
        <v>2</v>
      </c>
      <c r="E212" s="76">
        <v>16.02</v>
      </c>
      <c r="F212" s="198"/>
      <c r="G212" s="199"/>
      <c r="H212" s="199"/>
      <c r="I212" s="199"/>
      <c r="J212" s="200"/>
      <c r="K212" s="78" t="s">
        <v>78</v>
      </c>
      <c r="L212" s="79"/>
      <c r="M212" s="83"/>
      <c r="N212" s="78" t="s">
        <v>79</v>
      </c>
      <c r="O212" s="79"/>
      <c r="P212" s="79"/>
      <c r="Q212" s="81">
        <f>IF(ISTEXT(M212),M212,(Q211/100)*M212)</f>
        <v>0</v>
      </c>
      <c r="R212" s="82">
        <f>IF(ISTEXT(M212),M212,(R211/100)*M212)</f>
        <v>0</v>
      </c>
      <c r="S212" s="84">
        <f>SUM(Q212,R212)</f>
        <v>0</v>
      </c>
      <c r="T212" s="49"/>
    </row>
    <row r="213" spans="1:20" x14ac:dyDescent="0.3">
      <c r="B213" s="70">
        <v>1</v>
      </c>
      <c r="K213" s="23"/>
      <c r="L213" s="23"/>
      <c r="M213" s="23"/>
      <c r="N213" s="23"/>
      <c r="O213" s="23"/>
      <c r="P213" s="23"/>
      <c r="Q213" s="23"/>
      <c r="R213" s="23"/>
      <c r="S213" s="85"/>
      <c r="T213" s="72"/>
    </row>
    <row r="214" spans="1:20" x14ac:dyDescent="0.3">
      <c r="B214" s="70">
        <v>1</v>
      </c>
      <c r="K214" s="22" t="s">
        <v>80</v>
      </c>
      <c r="L214" s="22"/>
      <c r="T214" s="72"/>
    </row>
    <row r="215" spans="1:20" x14ac:dyDescent="0.3">
      <c r="A215" s="21">
        <f ca="1">MAX(D211:D212)</f>
        <v>2</v>
      </c>
      <c r="B215" s="44">
        <f t="shared" ref="B215" ca="1" si="18">IF(D215="",0,1)</f>
        <v>1</v>
      </c>
      <c r="D215" s="75">
        <f ca="1">IF(K215="","",A215+1)</f>
        <v>3</v>
      </c>
      <c r="E215" s="76">
        <v>16.03</v>
      </c>
      <c r="F215" s="198" t="s">
        <v>81</v>
      </c>
      <c r="G215" s="199"/>
      <c r="H215" s="199"/>
      <c r="I215" s="199"/>
      <c r="J215" s="200"/>
      <c r="K215" s="49" t="s">
        <v>82</v>
      </c>
      <c r="L215" s="50"/>
      <c r="M215" s="50"/>
      <c r="N215" s="50"/>
      <c r="O215" s="51"/>
      <c r="P215" s="80"/>
      <c r="Q215" s="52" t="str">
        <f>IF(O215="","",IF(L215="Yes",M215*O215,""))</f>
        <v/>
      </c>
      <c r="R215" s="52" t="str">
        <f>IF(O215="","",IF(L215&lt;&gt;"Yes",M215*O215,""))</f>
        <v/>
      </c>
      <c r="S215" s="53" t="str">
        <f>IF(AND(M215="",O215=""),"",M215*O215)</f>
        <v/>
      </c>
      <c r="T215" s="49"/>
    </row>
    <row r="216" spans="1:20" x14ac:dyDescent="0.3">
      <c r="B216" s="44">
        <f ca="1">IF(D216="",0,1)</f>
        <v>1</v>
      </c>
      <c r="D216" s="75">
        <f ca="1">IF(K216="","",D215+1)</f>
        <v>4</v>
      </c>
      <c r="E216" s="76">
        <v>16.03</v>
      </c>
      <c r="F216" s="198"/>
      <c r="G216" s="199"/>
      <c r="H216" s="199"/>
      <c r="I216" s="199"/>
      <c r="J216" s="200"/>
      <c r="K216" s="49" t="s">
        <v>83</v>
      </c>
      <c r="L216" s="50"/>
      <c r="M216" s="50"/>
      <c r="N216" s="50"/>
      <c r="O216" s="51"/>
      <c r="P216" s="80"/>
      <c r="Q216" s="52" t="str">
        <f>IF(O216="","",IF(L216="Yes",M216*O216,""))</f>
        <v/>
      </c>
      <c r="R216" s="52" t="str">
        <f t="shared" ref="R216" si="19">IF(O216="","",IF(L216&lt;&gt;"Yes",M216*O216,""))</f>
        <v/>
      </c>
      <c r="S216" s="53"/>
      <c r="T216" s="49"/>
    </row>
    <row r="217" spans="1:20" x14ac:dyDescent="0.3">
      <c r="B217" s="70">
        <v>1</v>
      </c>
      <c r="K217" s="203"/>
      <c r="L217" s="203"/>
      <c r="M217" s="203"/>
      <c r="N217" s="203"/>
      <c r="O217" s="203"/>
      <c r="P217" s="203"/>
      <c r="Q217" s="77">
        <f>SUM(Q215:Q216)</f>
        <v>0</v>
      </c>
      <c r="R217" s="77">
        <f>SUM(R215:R216)</f>
        <v>0</v>
      </c>
      <c r="S217" s="77">
        <f>SUM(Q217:R217)</f>
        <v>0</v>
      </c>
    </row>
    <row r="218" spans="1:20" x14ac:dyDescent="0.3">
      <c r="B218" s="70">
        <v>1</v>
      </c>
      <c r="K218" s="23"/>
      <c r="L218" s="23"/>
      <c r="M218" s="23"/>
      <c r="N218" s="23"/>
      <c r="O218" s="23"/>
      <c r="P218" s="23"/>
      <c r="Q218" s="85"/>
      <c r="R218" s="85"/>
      <c r="S218" s="85"/>
    </row>
    <row r="219" spans="1:20" x14ac:dyDescent="0.3">
      <c r="B219" s="70">
        <v>1</v>
      </c>
      <c r="K219" s="203" t="s">
        <v>84</v>
      </c>
      <c r="L219" s="203"/>
      <c r="M219" s="203"/>
      <c r="N219" s="203"/>
      <c r="O219" s="203"/>
      <c r="P219" s="203"/>
      <c r="Q219" s="77">
        <f>SUM(Q211:Q212,Q217)</f>
        <v>0</v>
      </c>
      <c r="R219" s="77">
        <f>SUM(R211:R212,R217)</f>
        <v>0</v>
      </c>
      <c r="S219" s="77">
        <f>SUM(Q219:R219)</f>
        <v>0</v>
      </c>
    </row>
    <row r="220" spans="1:20" ht="28.8" x14ac:dyDescent="0.3">
      <c r="A220" s="21">
        <f ca="1">MAX(D215:D216)</f>
        <v>4</v>
      </c>
      <c r="B220" s="44">
        <f ca="1">IF(D220="",0,1)</f>
        <v>1</v>
      </c>
      <c r="D220" s="75">
        <f ca="1">IF(K220="","",A220+1)</f>
        <v>5</v>
      </c>
      <c r="E220" s="76">
        <v>16.04</v>
      </c>
      <c r="F220" s="198" t="s">
        <v>85</v>
      </c>
      <c r="G220" s="199"/>
      <c r="H220" s="199"/>
      <c r="I220" s="199"/>
      <c r="J220" s="200"/>
      <c r="K220" s="86" t="s">
        <v>86</v>
      </c>
      <c r="L220" s="79"/>
      <c r="M220" s="79"/>
      <c r="N220" s="79"/>
      <c r="O220" s="79"/>
      <c r="P220" s="79"/>
      <c r="Q220" s="87"/>
      <c r="R220" s="87"/>
      <c r="S220" s="88">
        <f>SUM(Q220:R220)</f>
        <v>0</v>
      </c>
      <c r="T220" s="49"/>
    </row>
    <row r="221" spans="1:20" ht="43.2" x14ac:dyDescent="0.3">
      <c r="B221" s="44">
        <f t="shared" ref="B221:B222" ca="1" si="20">IF(D221="",0,1)</f>
        <v>1</v>
      </c>
      <c r="D221" s="75">
        <f ca="1">IF(K221="","",D220+1)</f>
        <v>6</v>
      </c>
      <c r="E221" s="76">
        <v>16.05</v>
      </c>
      <c r="F221" s="198"/>
      <c r="G221" s="199"/>
      <c r="H221" s="199"/>
      <c r="I221" s="199"/>
      <c r="J221" s="200"/>
      <c r="K221" s="86" t="s">
        <v>87</v>
      </c>
      <c r="L221" s="79"/>
      <c r="M221" s="79"/>
      <c r="N221" s="79"/>
      <c r="O221" s="79"/>
      <c r="P221" s="79"/>
      <c r="Q221" s="87"/>
      <c r="R221" s="87"/>
      <c r="S221" s="88">
        <f>SUM(Q221:R221)</f>
        <v>0</v>
      </c>
      <c r="T221" s="49"/>
    </row>
    <row r="222" spans="1:20" x14ac:dyDescent="0.3">
      <c r="B222" s="44">
        <f t="shared" ca="1" si="20"/>
        <v>1</v>
      </c>
      <c r="D222" s="75">
        <f ca="1">IF(K222="","",D221+1)</f>
        <v>7</v>
      </c>
      <c r="E222" s="76">
        <v>16.059999999999999</v>
      </c>
      <c r="F222" s="198"/>
      <c r="G222" s="199"/>
      <c r="H222" s="199"/>
      <c r="I222" s="199"/>
      <c r="J222" s="200"/>
      <c r="K222" s="49" t="s">
        <v>88</v>
      </c>
      <c r="L222" s="79"/>
      <c r="M222" s="79"/>
      <c r="N222" s="79"/>
      <c r="O222" s="79"/>
      <c r="P222" s="79"/>
      <c r="Q222" s="87"/>
      <c r="R222" s="87"/>
      <c r="S222" s="88">
        <f>SUM(Q222:R222)</f>
        <v>0</v>
      </c>
      <c r="T222" s="49"/>
    </row>
    <row r="224" spans="1:20" x14ac:dyDescent="0.3">
      <c r="J224" s="22"/>
      <c r="K224" s="22"/>
      <c r="L224" s="22"/>
      <c r="M224" s="22"/>
      <c r="P224" s="23" t="s">
        <v>89</v>
      </c>
      <c r="Q224" s="77">
        <f>SUM(Q219:Q222)</f>
        <v>0</v>
      </c>
      <c r="R224" s="77">
        <f>SUM(R219:R222)</f>
        <v>0</v>
      </c>
      <c r="S224" s="77">
        <f>SUM(S219,S220:S222)</f>
        <v>0</v>
      </c>
    </row>
    <row r="225" spans="16:19" x14ac:dyDescent="0.3">
      <c r="P225" s="27" t="s">
        <v>90</v>
      </c>
      <c r="Q225" s="71">
        <f>ROUNDUP(SUM(Q224)*0.1,2)</f>
        <v>0</v>
      </c>
      <c r="R225" s="71">
        <f>ROUNDUP(SUM(R224)*0.1,2)</f>
        <v>0</v>
      </c>
      <c r="S225" s="71">
        <f>SUM(Q225:R225)</f>
        <v>0</v>
      </c>
    </row>
    <row r="226" spans="16:19" x14ac:dyDescent="0.3">
      <c r="P226" s="23" t="s">
        <v>91</v>
      </c>
      <c r="Q226" s="77">
        <f>SUM(Q224:Q225)</f>
        <v>0</v>
      </c>
      <c r="R226" s="77">
        <f t="shared" ref="R226" si="21">SUM(R224:R225)</f>
        <v>0</v>
      </c>
      <c r="S226" s="77">
        <f>SUM(Q226:R226)</f>
        <v>0</v>
      </c>
    </row>
  </sheetData>
  <sheetProtection sheet="1" selectLockedCells="1" sort="0" autoFilter="0"/>
  <autoFilter ref="B9:B222" xr:uid="{FFC977A4-BCA8-4587-9092-482F613126F8}"/>
  <mergeCells count="13">
    <mergeCell ref="I180:P180"/>
    <mergeCell ref="E2:F2"/>
    <mergeCell ref="E3:F3"/>
    <mergeCell ref="E4:F4"/>
    <mergeCell ref="E5:F5"/>
    <mergeCell ref="E6:F6"/>
    <mergeCell ref="F220:J222"/>
    <mergeCell ref="F183:J208"/>
    <mergeCell ref="I209:P209"/>
    <mergeCell ref="F211:J212"/>
    <mergeCell ref="F215:J216"/>
    <mergeCell ref="K217:P217"/>
    <mergeCell ref="K219:P219"/>
  </mergeCells>
  <dataValidations count="1">
    <dataValidation type="list" allowBlank="1" showInputMessage="1" showErrorMessage="1" sqref="L183:L208 L10:L179" xr:uid="{B3F2FF47-4BB9-476F-9CC3-1CC420B7C98F}">
      <formula1>"Yes, No"</formula1>
    </dataValidation>
  </dataValidations>
  <hyperlinks>
    <hyperlink ref="L9" r:id="rId1" xr:uid="{BA40EE90-A2C3-4749-BB6C-0605B2C12F99}"/>
    <hyperlink ref="L182" r:id="rId2" xr:uid="{6377AF06-A7B4-4E23-A1C3-B7AA5B437D28}"/>
  </hyperlinks>
  <printOptions horizontalCentered="1"/>
  <pageMargins left="0.51181102362204722" right="0.51181102362204722" top="0.74803149606299213" bottom="0.74803149606299213" header="0.31496062992125984" footer="0.31496062992125984"/>
  <pageSetup paperSize="174" scale="48" fitToHeight="0" orientation="landscape" r:id="rId3"/>
  <headerFooter>
    <oddHeader>&amp;RHOME RESILIENCE PROGRAM</oddHeader>
    <oddFooter>&amp;L&amp;A&amp;R&amp;P of &amp;N</oddFooter>
  </headerFooter>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7A1E6505-B39E-4E7A-B475-ED82EB3B9506}">
          <x14:formula1>
            <xm:f>'3. Trades'!$D$4:$D$52</xm:f>
          </x14:formula1>
          <xm:sqref>I10:I179</xm:sqref>
        </x14:dataValidation>
        <x14:dataValidation type="list" allowBlank="1" showInputMessage="1" showErrorMessage="1" xr:uid="{C254DDF2-BE06-4179-A116-9E0BD7B57915}">
          <x14:formula1>
            <xm:f>OFFSET('Category Works List'!$A$2,1,MATCH(E10,'Category Works List'!$A$2:$P$2,0)-1,COUNTA(OFFSET('Category Works List'!$A$2,1,MATCH(E10,'Category Works List'!$A$2:$P$2,0)-1,25,1)),1)</xm:f>
          </x14:formula1>
          <xm:sqref>G10:G179</xm:sqref>
        </x14:dataValidation>
        <x14:dataValidation type="list" allowBlank="1" showInputMessage="1" showErrorMessage="1" xr:uid="{56A4B7C8-ACDF-4EDD-AB69-73C054C4890D}">
          <x14:formula1>
            <xm:f>'Category Works List'!$A$2:$O$2</xm:f>
          </x14:formula1>
          <xm:sqref>E10:E179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2BF3-8212-4DB9-A9B4-9A13EF53EE0C}">
  <sheetPr codeName="Sheet3">
    <tabColor rgb="FF00B0F0"/>
  </sheetPr>
  <dimension ref="C1:O55"/>
  <sheetViews>
    <sheetView zoomScale="55" zoomScaleNormal="55" workbookViewId="0">
      <selection activeCell="H21" sqref="H21"/>
    </sheetView>
  </sheetViews>
  <sheetFormatPr defaultRowHeight="14.4" outlineLevelCol="1" x14ac:dyDescent="0.3"/>
  <cols>
    <col min="4" max="4" width="34.109375" customWidth="1"/>
    <col min="5" max="5" width="3.6640625" customWidth="1"/>
    <col min="10" max="10" width="22.109375" customWidth="1"/>
    <col min="11" max="11" width="34.109375" hidden="1" customWidth="1" outlineLevel="1"/>
    <col min="12" max="12" width="9.109375" hidden="1" customWidth="1" outlineLevel="1"/>
    <col min="13" max="13" width="26.6640625" hidden="1" customWidth="1" outlineLevel="1"/>
    <col min="14" max="14" width="9.109375" hidden="1" customWidth="1" outlineLevel="1"/>
    <col min="15" max="15" width="9.109375" collapsed="1"/>
  </cols>
  <sheetData>
    <row r="1" spans="3:13" x14ac:dyDescent="0.3">
      <c r="C1" s="89" t="s">
        <v>92</v>
      </c>
      <c r="K1" s="89" t="s">
        <v>93</v>
      </c>
    </row>
    <row r="2" spans="3:13" x14ac:dyDescent="0.3">
      <c r="K2" s="90" t="s">
        <v>94</v>
      </c>
    </row>
    <row r="3" spans="3:13" x14ac:dyDescent="0.3">
      <c r="C3" s="89" t="s">
        <v>95</v>
      </c>
      <c r="D3" s="89" t="s">
        <v>96</v>
      </c>
      <c r="F3" s="89" t="s">
        <v>29</v>
      </c>
    </row>
    <row r="4" spans="3:13" x14ac:dyDescent="0.3">
      <c r="C4" s="91" t="s">
        <v>97</v>
      </c>
      <c r="D4" s="92" t="s">
        <v>98</v>
      </c>
      <c r="F4" s="93"/>
      <c r="G4" t="s">
        <v>99</v>
      </c>
      <c r="K4" s="92" t="s">
        <v>98</v>
      </c>
      <c r="L4" s="92"/>
      <c r="M4" s="94" t="str">
        <f>IF(SUMIF('2. Scope of Works'!$J$10:$J$105,'3. Trades'!C4,'2. Scope of Works'!$S$10:$S$105)=0,"",SUMIF('2. Scope of Works'!$J$10:$J$105,'3. Trades'!C4,'2. Scope of Works'!$S$10:$S$105))</f>
        <v/>
      </c>
    </row>
    <row r="5" spans="3:13" x14ac:dyDescent="0.3">
      <c r="C5" s="91" t="s">
        <v>100</v>
      </c>
      <c r="D5" s="92" t="s">
        <v>101</v>
      </c>
      <c r="F5" s="95"/>
      <c r="G5" s="96" t="s">
        <v>32</v>
      </c>
      <c r="K5" s="92" t="s">
        <v>101</v>
      </c>
      <c r="L5" s="92"/>
      <c r="M5" s="94" t="str">
        <f>IF(SUMIF('2. Scope of Works'!$J$10:$J$105,'3. Trades'!C5,'2. Scope of Works'!$S$10:$S$105)=0,"",SUMIF('2. Scope of Works'!$J$10:$J$105,'3. Trades'!C5,'2. Scope of Works'!$S$10:$S$105))</f>
        <v/>
      </c>
    </row>
    <row r="6" spans="3:13" x14ac:dyDescent="0.3">
      <c r="C6" s="91" t="s">
        <v>102</v>
      </c>
      <c r="D6" s="92" t="s">
        <v>103</v>
      </c>
      <c r="K6" s="92" t="s">
        <v>103</v>
      </c>
      <c r="L6" s="92"/>
      <c r="M6" s="94" t="str">
        <f>IF(SUMIF('2. Scope of Works'!$J$10:$J$105,'3. Trades'!C6,'2. Scope of Works'!$S$10:$S$105)=0,"",SUMIF('2. Scope of Works'!$J$10:$J$105,'3. Trades'!C6,'2. Scope of Works'!$S$10:$S$105))</f>
        <v/>
      </c>
    </row>
    <row r="7" spans="3:13" x14ac:dyDescent="0.3">
      <c r="C7" s="91" t="s">
        <v>104</v>
      </c>
      <c r="D7" s="92" t="s">
        <v>105</v>
      </c>
      <c r="K7" s="92" t="s">
        <v>105</v>
      </c>
      <c r="L7" s="92"/>
      <c r="M7" s="94" t="str">
        <f>IF(SUMIF('2. Scope of Works'!$J$10:$J$105,'3. Trades'!C7,'2. Scope of Works'!$S$10:$S$105)=0,"",SUMIF('2. Scope of Works'!$J$10:$J$105,'3. Trades'!C7,'2. Scope of Works'!$S$10:$S$105))</f>
        <v/>
      </c>
    </row>
    <row r="8" spans="3:13" x14ac:dyDescent="0.3">
      <c r="C8" s="91" t="s">
        <v>106</v>
      </c>
      <c r="D8" s="92" t="s">
        <v>107</v>
      </c>
      <c r="K8" s="92" t="s">
        <v>107</v>
      </c>
      <c r="L8" s="92"/>
      <c r="M8" s="94" t="str">
        <f>IF(SUMIF('2. Scope of Works'!$J$10:$J$105,'3. Trades'!C8,'2. Scope of Works'!$S$10:$S$105)=0,"",SUMIF('2. Scope of Works'!$J$10:$J$105,'3. Trades'!C8,'2. Scope of Works'!$S$10:$S$105))</f>
        <v/>
      </c>
    </row>
    <row r="9" spans="3:13" x14ac:dyDescent="0.3">
      <c r="C9" s="91" t="s">
        <v>108</v>
      </c>
      <c r="D9" s="92" t="s">
        <v>109</v>
      </c>
      <c r="K9" s="92" t="s">
        <v>109</v>
      </c>
      <c r="L9" s="92"/>
      <c r="M9" s="94" t="str">
        <f>IF(SUMIF('2. Scope of Works'!$J$10:$J$105,'3. Trades'!C9,'2. Scope of Works'!$S$10:$S$105)=0,"",SUMIF('2. Scope of Works'!$J$10:$J$105,'3. Trades'!C9,'2. Scope of Works'!$S$10:$S$105))</f>
        <v/>
      </c>
    </row>
    <row r="10" spans="3:13" x14ac:dyDescent="0.3">
      <c r="C10" s="91" t="s">
        <v>110</v>
      </c>
      <c r="D10" s="92" t="s">
        <v>111</v>
      </c>
      <c r="K10" s="92" t="s">
        <v>111</v>
      </c>
      <c r="L10" s="92"/>
      <c r="M10" s="94" t="str">
        <f>IF(SUMIF('2. Scope of Works'!$J$10:$J$105,'3. Trades'!C10,'2. Scope of Works'!$S$10:$S$105)=0,"",SUMIF('2. Scope of Works'!$J$10:$J$105,'3. Trades'!C10,'2. Scope of Works'!$S$10:$S$105))</f>
        <v/>
      </c>
    </row>
    <row r="11" spans="3:13" x14ac:dyDescent="0.3">
      <c r="C11" s="91" t="s">
        <v>112</v>
      </c>
      <c r="D11" s="92" t="s">
        <v>113</v>
      </c>
      <c r="K11" s="92" t="s">
        <v>113</v>
      </c>
      <c r="L11" s="92"/>
      <c r="M11" s="94" t="str">
        <f>IF(SUMIF('2. Scope of Works'!$J$10:$J$105,'3. Trades'!C11,'2. Scope of Works'!$S$10:$S$105)=0,"",SUMIF('2. Scope of Works'!$J$10:$J$105,'3. Trades'!C11,'2. Scope of Works'!$S$10:$S$105))</f>
        <v/>
      </c>
    </row>
    <row r="12" spans="3:13" x14ac:dyDescent="0.3">
      <c r="C12" s="91" t="s">
        <v>114</v>
      </c>
      <c r="D12" s="92" t="s">
        <v>115</v>
      </c>
      <c r="K12" s="92" t="s">
        <v>115</v>
      </c>
      <c r="L12" s="92"/>
      <c r="M12" s="94" t="str">
        <f>IF(SUMIF('2. Scope of Works'!$J$10:$J$105,'3. Trades'!C12,'2. Scope of Works'!$S$10:$S$105)=0,"",SUMIF('2. Scope of Works'!$J$10:$J$105,'3. Trades'!C12,'2. Scope of Works'!$S$10:$S$105))</f>
        <v/>
      </c>
    </row>
    <row r="13" spans="3:13" x14ac:dyDescent="0.3">
      <c r="C13" s="91" t="s">
        <v>116</v>
      </c>
      <c r="D13" s="92" t="s">
        <v>117</v>
      </c>
      <c r="K13" s="92" t="s">
        <v>117</v>
      </c>
      <c r="L13" s="92"/>
      <c r="M13" s="94" t="str">
        <f>IF(SUMIF('2. Scope of Works'!$J$10:$J$105,'3. Trades'!C13,'2. Scope of Works'!$S$10:$S$105)=0,"",SUMIF('2. Scope of Works'!$J$10:$J$105,'3. Trades'!C13,'2. Scope of Works'!$S$10:$S$105))</f>
        <v/>
      </c>
    </row>
    <row r="14" spans="3:13" x14ac:dyDescent="0.3">
      <c r="C14" s="91" t="s">
        <v>118</v>
      </c>
      <c r="D14" s="92" t="s">
        <v>119</v>
      </c>
      <c r="K14" s="92" t="s">
        <v>119</v>
      </c>
      <c r="L14" s="92"/>
      <c r="M14" s="94" t="str">
        <f>IF(SUMIF('2. Scope of Works'!$J$10:$J$105,'3. Trades'!C14,'2. Scope of Works'!$S$10:$S$105)=0,"",SUMIF('2. Scope of Works'!$J$10:$J$105,'3. Trades'!C14,'2. Scope of Works'!$S$10:$S$105))</f>
        <v/>
      </c>
    </row>
    <row r="15" spans="3:13" x14ac:dyDescent="0.3">
      <c r="C15" s="91" t="s">
        <v>120</v>
      </c>
      <c r="D15" s="92" t="s">
        <v>121</v>
      </c>
      <c r="K15" s="92" t="s">
        <v>121</v>
      </c>
      <c r="L15" s="92"/>
      <c r="M15" s="94" t="str">
        <f>IF(SUMIF('2. Scope of Works'!$J$10:$J$105,'3. Trades'!C15,'2. Scope of Works'!$S$10:$S$105)=0,"",SUMIF('2. Scope of Works'!$J$10:$J$105,'3. Trades'!C15,'2. Scope of Works'!$S$10:$S$105))</f>
        <v/>
      </c>
    </row>
    <row r="16" spans="3:13" x14ac:dyDescent="0.3">
      <c r="C16" s="91" t="s">
        <v>122</v>
      </c>
      <c r="D16" s="92" t="s">
        <v>123</v>
      </c>
      <c r="K16" s="92" t="s">
        <v>123</v>
      </c>
      <c r="L16" s="92"/>
      <c r="M16" s="94" t="str">
        <f>IF(SUMIF('2. Scope of Works'!$J$10:$J$105,'3. Trades'!C16,'2. Scope of Works'!$S$10:$S$105)=0,"",SUMIF('2. Scope of Works'!$J$10:$J$105,'3. Trades'!C16,'2. Scope of Works'!$S$10:$S$105))</f>
        <v/>
      </c>
    </row>
    <row r="17" spans="3:13" x14ac:dyDescent="0.3">
      <c r="C17" s="91" t="s">
        <v>124</v>
      </c>
      <c r="D17" s="92" t="s">
        <v>125</v>
      </c>
      <c r="K17" s="92" t="s">
        <v>125</v>
      </c>
      <c r="L17" s="92"/>
      <c r="M17" s="94" t="str">
        <f>IF(SUMIF('2. Scope of Works'!$J$10:$J$105,'3. Trades'!C17,'2. Scope of Works'!$S$10:$S$105)=0,"",SUMIF('2. Scope of Works'!$J$10:$J$105,'3. Trades'!C17,'2. Scope of Works'!$S$10:$S$105))</f>
        <v/>
      </c>
    </row>
    <row r="18" spans="3:13" x14ac:dyDescent="0.3">
      <c r="C18" s="91" t="s">
        <v>126</v>
      </c>
      <c r="D18" s="92" t="s">
        <v>127</v>
      </c>
      <c r="K18" s="92" t="s">
        <v>127</v>
      </c>
      <c r="L18" s="92"/>
      <c r="M18" s="94" t="str">
        <f>IF(SUMIF('2. Scope of Works'!$J$10:$J$105,'3. Trades'!C18,'2. Scope of Works'!$S$10:$S$105)=0,"",SUMIF('2. Scope of Works'!$J$10:$J$105,'3. Trades'!C18,'2. Scope of Works'!$S$10:$S$105))</f>
        <v/>
      </c>
    </row>
    <row r="19" spans="3:13" x14ac:dyDescent="0.3">
      <c r="C19" s="91" t="s">
        <v>128</v>
      </c>
      <c r="D19" s="92" t="s">
        <v>129</v>
      </c>
      <c r="K19" s="92" t="s">
        <v>129</v>
      </c>
      <c r="L19" s="92"/>
      <c r="M19" s="94" t="str">
        <f>IF(SUMIF('2. Scope of Works'!$J$10:$J$105,'3. Trades'!C19,'2. Scope of Works'!$S$10:$S$105)=0,"",SUMIF('2. Scope of Works'!$J$10:$J$105,'3. Trades'!C19,'2. Scope of Works'!$S$10:$S$105))</f>
        <v/>
      </c>
    </row>
    <row r="20" spans="3:13" x14ac:dyDescent="0.3">
      <c r="C20" s="91" t="s">
        <v>130</v>
      </c>
      <c r="D20" s="92" t="s">
        <v>131</v>
      </c>
      <c r="K20" s="92" t="s">
        <v>131</v>
      </c>
      <c r="L20" s="92"/>
      <c r="M20" s="94" t="str">
        <f>IF(SUMIF('2. Scope of Works'!$J$10:$J$105,'3. Trades'!C20,'2. Scope of Works'!$S$10:$S$105)=0,"",SUMIF('2. Scope of Works'!$J$10:$J$105,'3. Trades'!C20,'2. Scope of Works'!$S$10:$S$105))</f>
        <v/>
      </c>
    </row>
    <row r="21" spans="3:13" x14ac:dyDescent="0.3">
      <c r="C21" s="91" t="s">
        <v>132</v>
      </c>
      <c r="D21" s="92" t="s">
        <v>133</v>
      </c>
      <c r="K21" s="92" t="s">
        <v>133</v>
      </c>
      <c r="L21" s="92"/>
      <c r="M21" s="94" t="str">
        <f>IF(SUMIF('2. Scope of Works'!$J$10:$J$105,'3. Trades'!C21,'2. Scope of Works'!$S$10:$S$105)=0,"",SUMIF('2. Scope of Works'!$J$10:$J$105,'3. Trades'!C21,'2. Scope of Works'!$S$10:$S$105))</f>
        <v/>
      </c>
    </row>
    <row r="22" spans="3:13" x14ac:dyDescent="0.3">
      <c r="C22" s="91" t="s">
        <v>134</v>
      </c>
      <c r="D22" s="92" t="s">
        <v>135</v>
      </c>
      <c r="K22" s="92" t="s">
        <v>135</v>
      </c>
      <c r="L22" s="92"/>
      <c r="M22" s="94" t="str">
        <f>IF(SUMIF('2. Scope of Works'!$J$10:$J$105,'3. Trades'!C22,'2. Scope of Works'!$S$10:$S$105)=0,"",SUMIF('2. Scope of Works'!$J$10:$J$105,'3. Trades'!C22,'2. Scope of Works'!$S$10:$S$105))</f>
        <v/>
      </c>
    </row>
    <row r="23" spans="3:13" x14ac:dyDescent="0.3">
      <c r="C23" s="91" t="s">
        <v>136</v>
      </c>
      <c r="D23" s="92" t="s">
        <v>137</v>
      </c>
      <c r="K23" s="92" t="s">
        <v>137</v>
      </c>
      <c r="L23" s="92"/>
      <c r="M23" s="94" t="str">
        <f>IF(SUMIF('2. Scope of Works'!$J$10:$J$105,'3. Trades'!C23,'2. Scope of Works'!$S$10:$S$105)=0,"",SUMIF('2. Scope of Works'!$J$10:$J$105,'3. Trades'!C23,'2. Scope of Works'!$S$10:$S$105))</f>
        <v/>
      </c>
    </row>
    <row r="24" spans="3:13" x14ac:dyDescent="0.3">
      <c r="C24" s="91" t="s">
        <v>138</v>
      </c>
      <c r="D24" s="92" t="s">
        <v>139</v>
      </c>
      <c r="K24" s="92" t="s">
        <v>139</v>
      </c>
      <c r="L24" s="92"/>
      <c r="M24" s="94" t="str">
        <f>IF(SUMIF('2. Scope of Works'!$J$10:$J$105,'3. Trades'!C24,'2. Scope of Works'!$S$10:$S$105)=0,"",SUMIF('2. Scope of Works'!$J$10:$J$105,'3. Trades'!C24,'2. Scope of Works'!$S$10:$S$105))</f>
        <v/>
      </c>
    </row>
    <row r="25" spans="3:13" x14ac:dyDescent="0.3">
      <c r="C25" s="91" t="s">
        <v>140</v>
      </c>
      <c r="D25" s="92" t="s">
        <v>141</v>
      </c>
      <c r="K25" s="92" t="s">
        <v>141</v>
      </c>
      <c r="L25" s="92"/>
      <c r="M25" s="94" t="str">
        <f>IF(SUMIF('2. Scope of Works'!$J$10:$J$105,'3. Trades'!C25,'2. Scope of Works'!$S$10:$S$105)=0,"",SUMIF('2. Scope of Works'!$J$10:$J$105,'3. Trades'!C25,'2. Scope of Works'!$S$10:$S$105))</f>
        <v/>
      </c>
    </row>
    <row r="26" spans="3:13" x14ac:dyDescent="0.3">
      <c r="C26" s="91" t="s">
        <v>142</v>
      </c>
      <c r="D26" s="92" t="s">
        <v>143</v>
      </c>
      <c r="K26" s="92" t="s">
        <v>143</v>
      </c>
      <c r="L26" s="92"/>
      <c r="M26" s="94" t="str">
        <f>IF(SUMIF('2. Scope of Works'!$J$10:$J$105,'3. Trades'!C26,'2. Scope of Works'!$S$10:$S$105)=0,"",SUMIF('2. Scope of Works'!$J$10:$J$105,'3. Trades'!C26,'2. Scope of Works'!$S$10:$S$105))</f>
        <v/>
      </c>
    </row>
    <row r="27" spans="3:13" x14ac:dyDescent="0.3">
      <c r="C27" s="91" t="s">
        <v>144</v>
      </c>
      <c r="D27" s="92" t="s">
        <v>145</v>
      </c>
      <c r="K27" s="92" t="s">
        <v>145</v>
      </c>
      <c r="L27" s="92"/>
      <c r="M27" s="94" t="str">
        <f>IF(SUMIF('2. Scope of Works'!$J$10:$J$105,'3. Trades'!C27,'2. Scope of Works'!$S$10:$S$105)=0,"",SUMIF('2. Scope of Works'!$J$10:$J$105,'3. Trades'!C27,'2. Scope of Works'!$S$10:$S$105))</f>
        <v/>
      </c>
    </row>
    <row r="28" spans="3:13" x14ac:dyDescent="0.3">
      <c r="C28" s="91" t="s">
        <v>146</v>
      </c>
      <c r="D28" s="92" t="s">
        <v>147</v>
      </c>
      <c r="K28" s="92" t="s">
        <v>147</v>
      </c>
      <c r="L28" s="92"/>
      <c r="M28" s="94" t="str">
        <f>IF(SUMIF('2. Scope of Works'!$J$10:$J$105,'3. Trades'!C28,'2. Scope of Works'!$S$10:$S$105)=0,"",SUMIF('2. Scope of Works'!$J$10:$J$105,'3. Trades'!C28,'2. Scope of Works'!$S$10:$S$105))</f>
        <v/>
      </c>
    </row>
    <row r="29" spans="3:13" x14ac:dyDescent="0.3">
      <c r="C29" s="91" t="s">
        <v>148</v>
      </c>
      <c r="D29" s="92" t="s">
        <v>149</v>
      </c>
      <c r="K29" s="92" t="s">
        <v>149</v>
      </c>
      <c r="L29" s="92"/>
      <c r="M29" s="94" t="str">
        <f>IF(SUMIF('2. Scope of Works'!$J$10:$J$105,'3. Trades'!C29,'2. Scope of Works'!$S$10:$S$105)=0,"",SUMIF('2. Scope of Works'!$J$10:$J$105,'3. Trades'!C29,'2. Scope of Works'!$S$10:$S$105))</f>
        <v/>
      </c>
    </row>
    <row r="30" spans="3:13" x14ac:dyDescent="0.3">
      <c r="C30" s="91" t="s">
        <v>150</v>
      </c>
      <c r="D30" s="92" t="s">
        <v>151</v>
      </c>
      <c r="K30" s="92" t="s">
        <v>151</v>
      </c>
      <c r="L30" s="92"/>
      <c r="M30" s="94" t="str">
        <f>IF(SUMIF('2. Scope of Works'!$J$10:$J$105,'3. Trades'!C30,'2. Scope of Works'!$S$10:$S$105)=0,"",SUMIF('2. Scope of Works'!$J$10:$J$105,'3. Trades'!C30,'2. Scope of Works'!$S$10:$S$105))</f>
        <v/>
      </c>
    </row>
    <row r="31" spans="3:13" x14ac:dyDescent="0.3">
      <c r="C31" s="91" t="s">
        <v>152</v>
      </c>
      <c r="D31" s="92" t="s">
        <v>153</v>
      </c>
      <c r="K31" s="92" t="s">
        <v>153</v>
      </c>
      <c r="L31" s="92"/>
      <c r="M31" s="94" t="str">
        <f>IF(SUMIF('2. Scope of Works'!$J$10:$J$105,'3. Trades'!C31,'2. Scope of Works'!$S$10:$S$105)=0,"",SUMIF('2. Scope of Works'!$J$10:$J$105,'3. Trades'!C31,'2. Scope of Works'!$S$10:$S$105))</f>
        <v/>
      </c>
    </row>
    <row r="32" spans="3:13" x14ac:dyDescent="0.3">
      <c r="C32" s="91" t="s">
        <v>154</v>
      </c>
      <c r="D32" s="92" t="s">
        <v>155</v>
      </c>
      <c r="K32" s="92" t="s">
        <v>155</v>
      </c>
      <c r="L32" s="92"/>
      <c r="M32" s="94" t="str">
        <f>IF(SUMIF('2. Scope of Works'!$J$10:$J$105,'3. Trades'!C32,'2. Scope of Works'!$S$10:$S$105)=0,"",SUMIF('2. Scope of Works'!$J$10:$J$105,'3. Trades'!C32,'2. Scope of Works'!$S$10:$S$105))</f>
        <v/>
      </c>
    </row>
    <row r="33" spans="3:13" x14ac:dyDescent="0.3">
      <c r="C33" s="91" t="s">
        <v>156</v>
      </c>
      <c r="D33" s="92" t="s">
        <v>157</v>
      </c>
      <c r="K33" s="92" t="s">
        <v>157</v>
      </c>
      <c r="L33" s="92"/>
      <c r="M33" s="94" t="str">
        <f>IF(SUMIF('2. Scope of Works'!$J$10:$J$105,'3. Trades'!C33,'2. Scope of Works'!$S$10:$S$105)=0,"",SUMIF('2. Scope of Works'!$J$10:$J$105,'3. Trades'!C33,'2. Scope of Works'!$S$10:$S$105))</f>
        <v/>
      </c>
    </row>
    <row r="34" spans="3:13" x14ac:dyDescent="0.3">
      <c r="C34" s="91" t="s">
        <v>158</v>
      </c>
      <c r="D34" s="92" t="s">
        <v>159</v>
      </c>
      <c r="K34" s="92" t="s">
        <v>159</v>
      </c>
      <c r="L34" s="92"/>
      <c r="M34" s="94" t="str">
        <f>IF(SUMIF('2. Scope of Works'!$J$10:$J$105,'3. Trades'!C34,'2. Scope of Works'!$S$10:$S$105)=0,"",SUMIF('2. Scope of Works'!$J$10:$J$105,'3. Trades'!C34,'2. Scope of Works'!$S$10:$S$105))</f>
        <v/>
      </c>
    </row>
    <row r="35" spans="3:13" x14ac:dyDescent="0.3">
      <c r="C35" s="91" t="s">
        <v>160</v>
      </c>
      <c r="D35" s="92" t="s">
        <v>161</v>
      </c>
      <c r="K35" s="92" t="s">
        <v>161</v>
      </c>
      <c r="L35" s="92"/>
      <c r="M35" s="94" t="str">
        <f>IF(SUMIF('2. Scope of Works'!$J$10:$J$105,'3. Trades'!C35,'2. Scope of Works'!$S$10:$S$105)=0,"",SUMIF('2. Scope of Works'!$J$10:$J$105,'3. Trades'!C35,'2. Scope of Works'!$S$10:$S$105))</f>
        <v/>
      </c>
    </row>
    <row r="36" spans="3:13" x14ac:dyDescent="0.3">
      <c r="C36" s="91" t="s">
        <v>162</v>
      </c>
      <c r="D36" s="92" t="s">
        <v>163</v>
      </c>
      <c r="K36" s="92" t="s">
        <v>163</v>
      </c>
      <c r="L36" s="92"/>
      <c r="M36" s="94" t="str">
        <f>IF(SUMIF('2. Scope of Works'!$J$10:$J$105,'3. Trades'!C36,'2. Scope of Works'!$S$10:$S$105)=0,"",SUMIF('2. Scope of Works'!$J$10:$J$105,'3. Trades'!C36,'2. Scope of Works'!$S$10:$S$105))</f>
        <v/>
      </c>
    </row>
    <row r="37" spans="3:13" x14ac:dyDescent="0.3">
      <c r="C37" s="91" t="s">
        <v>164</v>
      </c>
      <c r="D37" s="92" t="s">
        <v>165</v>
      </c>
      <c r="K37" s="92" t="s">
        <v>165</v>
      </c>
      <c r="L37" s="92"/>
      <c r="M37" s="94" t="str">
        <f>IF(SUMIF('2. Scope of Works'!$J$10:$J$105,'3. Trades'!C37,'2. Scope of Works'!$S$10:$S$105)=0,"",SUMIF('2. Scope of Works'!$J$10:$J$105,'3. Trades'!C37,'2. Scope of Works'!$S$10:$S$105))</f>
        <v/>
      </c>
    </row>
    <row r="38" spans="3:13" x14ac:dyDescent="0.3">
      <c r="C38" s="91" t="s">
        <v>166</v>
      </c>
      <c r="D38" s="92" t="s">
        <v>167</v>
      </c>
      <c r="K38" s="92" t="s">
        <v>167</v>
      </c>
      <c r="L38" s="92"/>
      <c r="M38" s="94" t="str">
        <f>IF(SUMIF('2. Scope of Works'!$J$10:$J$105,'3. Trades'!C38,'2. Scope of Works'!$S$10:$S$105)=0,"",SUMIF('2. Scope of Works'!$J$10:$J$105,'3. Trades'!C38,'2. Scope of Works'!$S$10:$S$105))</f>
        <v/>
      </c>
    </row>
    <row r="39" spans="3:13" x14ac:dyDescent="0.3">
      <c r="C39" s="91" t="s">
        <v>168</v>
      </c>
      <c r="D39" s="92" t="s">
        <v>169</v>
      </c>
      <c r="K39" s="92" t="s">
        <v>169</v>
      </c>
      <c r="L39" s="92"/>
      <c r="M39" s="94" t="str">
        <f>IF(SUMIF('2. Scope of Works'!$J$10:$J$105,'3. Trades'!C39,'2. Scope of Works'!$S$10:$S$105)=0,"",SUMIF('2. Scope of Works'!$J$10:$J$105,'3. Trades'!C39,'2. Scope of Works'!$S$10:$S$105))</f>
        <v/>
      </c>
    </row>
    <row r="40" spans="3:13" x14ac:dyDescent="0.3">
      <c r="C40" s="97"/>
      <c r="D40" s="97"/>
      <c r="K40" s="92" t="str">
        <f t="shared" ref="K40:K49" si="0">IF(D43="","",D43)</f>
        <v/>
      </c>
      <c r="L40" s="92"/>
      <c r="M40" s="94" t="str">
        <f>IF(SUMIF('2. Scope of Works'!$J$10:$J$105,'3. Trades'!C40,'2. Scope of Works'!$S$10:$S$105)=0,"",SUMIF('2. Scope of Works'!$J$10:$J$105,'3. Trades'!C40,'2. Scope of Works'!$S$10:$S$105))</f>
        <v/>
      </c>
    </row>
    <row r="41" spans="3:13" x14ac:dyDescent="0.3">
      <c r="C41" s="97"/>
      <c r="D41" s="97"/>
      <c r="K41" s="92" t="str">
        <f t="shared" si="0"/>
        <v/>
      </c>
      <c r="L41" s="92"/>
      <c r="M41" s="94" t="str">
        <f>IF(SUMIF('2. Scope of Works'!$J$10:$J$105,'3. Trades'!C41,'2. Scope of Works'!$S$10:$S$105)=0,"",SUMIF('2. Scope of Works'!$J$10:$J$105,'3. Trades'!C41,'2. Scope of Works'!$S$10:$S$105))</f>
        <v/>
      </c>
    </row>
    <row r="42" spans="3:13" x14ac:dyDescent="0.3">
      <c r="C42" s="97"/>
      <c r="D42" s="97"/>
      <c r="K42" s="92" t="str">
        <f t="shared" si="0"/>
        <v/>
      </c>
      <c r="L42" s="92"/>
      <c r="M42" s="94" t="str">
        <f>IF(SUMIF('2. Scope of Works'!$J$10:$J$105,'3. Trades'!C42,'2. Scope of Works'!$S$10:$S$105)=0,"",SUMIF('2. Scope of Works'!$J$10:$J$105,'3. Trades'!C42,'2. Scope of Works'!$S$10:$S$105))</f>
        <v/>
      </c>
    </row>
    <row r="43" spans="3:13" x14ac:dyDescent="0.3">
      <c r="C43" s="97"/>
      <c r="D43" s="97"/>
      <c r="K43" s="92" t="str">
        <f t="shared" si="0"/>
        <v/>
      </c>
      <c r="L43" s="92"/>
      <c r="M43" s="94" t="str">
        <f>IF(SUMIF('2. Scope of Works'!$J$10:$J$105,'3. Trades'!C43,'2. Scope of Works'!$S$10:$S$105)=0,"",SUMIF('2. Scope of Works'!$J$10:$J$105,'3. Trades'!C43,'2. Scope of Works'!$S$10:$S$105))</f>
        <v/>
      </c>
    </row>
    <row r="44" spans="3:13" x14ac:dyDescent="0.3">
      <c r="C44" s="97"/>
      <c r="D44" s="97"/>
      <c r="K44" s="92" t="str">
        <f t="shared" si="0"/>
        <v/>
      </c>
      <c r="L44" s="92"/>
      <c r="M44" s="94" t="str">
        <f>IF(SUMIF('2. Scope of Works'!$J$10:$J$105,'3. Trades'!C44,'2. Scope of Works'!$S$10:$S$105)=0,"",SUMIF('2. Scope of Works'!$J$10:$J$105,'3. Trades'!C44,'2. Scope of Works'!$S$10:$S$105))</f>
        <v/>
      </c>
    </row>
    <row r="45" spans="3:13" x14ac:dyDescent="0.3">
      <c r="C45" s="97"/>
      <c r="D45" s="97"/>
      <c r="K45" s="92" t="str">
        <f t="shared" si="0"/>
        <v/>
      </c>
      <c r="L45" s="92"/>
      <c r="M45" s="94" t="str">
        <f>IF(SUMIF('2. Scope of Works'!$J$10:$J$105,'3. Trades'!C45,'2. Scope of Works'!$S$10:$S$105)=0,"",SUMIF('2. Scope of Works'!$J$10:$J$105,'3. Trades'!C45,'2. Scope of Works'!$S$10:$S$105))</f>
        <v/>
      </c>
    </row>
    <row r="46" spans="3:13" x14ac:dyDescent="0.3">
      <c r="C46" s="97"/>
      <c r="D46" s="97"/>
      <c r="K46" s="92" t="str">
        <f t="shared" si="0"/>
        <v/>
      </c>
      <c r="L46" s="92"/>
      <c r="M46" s="94" t="str">
        <f>IF(SUMIF('2. Scope of Works'!$J$10:$J$105,'3. Trades'!C46,'2. Scope of Works'!$S$10:$S$105)=0,"",SUMIF('2. Scope of Works'!$J$10:$J$105,'3. Trades'!C46,'2. Scope of Works'!$S$10:$S$105))</f>
        <v/>
      </c>
    </row>
    <row r="47" spans="3:13" x14ac:dyDescent="0.3">
      <c r="C47" s="97"/>
      <c r="D47" s="97"/>
      <c r="K47" s="92" t="str">
        <f t="shared" si="0"/>
        <v/>
      </c>
      <c r="L47" s="92"/>
      <c r="M47" s="94" t="str">
        <f>IF(SUMIF('2. Scope of Works'!$J$10:$J$105,'3. Trades'!C47,'2. Scope of Works'!$S$10:$S$105)=0,"",SUMIF('2. Scope of Works'!$J$10:$J$105,'3. Trades'!C47,'2. Scope of Works'!$S$10:$S$105))</f>
        <v/>
      </c>
    </row>
    <row r="48" spans="3:13" x14ac:dyDescent="0.3">
      <c r="C48" s="97"/>
      <c r="D48" s="97"/>
      <c r="K48" s="92" t="str">
        <f t="shared" si="0"/>
        <v/>
      </c>
      <c r="L48" s="92"/>
      <c r="M48" s="94" t="str">
        <f>IF(SUMIF('2. Scope of Works'!$J$10:$J$105,'3. Trades'!C48,'2. Scope of Works'!$S$10:$S$105)=0,"",SUMIF('2. Scope of Works'!$J$10:$J$105,'3. Trades'!C48,'2. Scope of Works'!$S$10:$S$105))</f>
        <v/>
      </c>
    </row>
    <row r="49" spans="3:13" x14ac:dyDescent="0.3">
      <c r="C49" s="97"/>
      <c r="D49" s="97"/>
      <c r="K49" s="92" t="str">
        <f t="shared" si="0"/>
        <v/>
      </c>
      <c r="L49" s="92"/>
      <c r="M49" s="94" t="str">
        <f>IF(SUMIF('2. Scope of Works'!$J$10:$J$105,'3. Trades'!C49,'2. Scope of Works'!$S$10:$S$105)=0,"",SUMIF('2. Scope of Works'!$J$10:$J$105,'3. Trades'!C49,'2. Scope of Works'!$S$10:$S$105))</f>
        <v/>
      </c>
    </row>
    <row r="50" spans="3:13" x14ac:dyDescent="0.3">
      <c r="C50" s="97"/>
      <c r="D50" s="97"/>
      <c r="K50" s="98" t="s">
        <v>170</v>
      </c>
      <c r="L50" s="92"/>
      <c r="M50" s="99">
        <f>SUM(M4:M49)</f>
        <v>0</v>
      </c>
    </row>
    <row r="51" spans="3:13" ht="28.8" x14ac:dyDescent="0.3">
      <c r="C51" s="97"/>
      <c r="D51" s="97"/>
      <c r="K51" s="100" t="s">
        <v>171</v>
      </c>
      <c r="L51" s="92"/>
      <c r="M51" s="94">
        <f>SUM('4. Summary of Resilience Works'!J52:J57)</f>
        <v>0</v>
      </c>
    </row>
    <row r="52" spans="3:13" x14ac:dyDescent="0.3">
      <c r="C52" s="97"/>
      <c r="D52" s="97"/>
      <c r="K52" s="92"/>
      <c r="L52" s="92"/>
      <c r="M52" s="92"/>
    </row>
    <row r="53" spans="3:13" ht="28.8" x14ac:dyDescent="0.3">
      <c r="K53" s="101" t="s">
        <v>172</v>
      </c>
      <c r="L53" s="92"/>
      <c r="M53" s="102">
        <f>SUM(M50:M51)</f>
        <v>0</v>
      </c>
    </row>
    <row r="54" spans="3:13" x14ac:dyDescent="0.3">
      <c r="K54" s="100" t="s">
        <v>173</v>
      </c>
      <c r="L54" s="92"/>
      <c r="M54" s="103">
        <f>M53*10%</f>
        <v>0</v>
      </c>
    </row>
    <row r="55" spans="3:13" x14ac:dyDescent="0.3">
      <c r="K55" s="101" t="s">
        <v>174</v>
      </c>
      <c r="L55" s="92"/>
      <c r="M55" s="102">
        <f>SUM(M53:M54)</f>
        <v>0</v>
      </c>
    </row>
  </sheetData>
  <sheetProtection sheet="1" scenarios="1" selectLockedCells="1" sort="0" autoFilter="0"/>
  <pageMargins left="0.7" right="0.7" top="0.75" bottom="0.75" header="0.3" footer="0.3"/>
  <pageSetup paperSize="1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2106-9DF0-4DAE-93FD-AEE62A2C01B2}">
  <sheetPr codeName="Sheet4">
    <tabColor rgb="FF00B0F0"/>
    <pageSetUpPr fitToPage="1"/>
  </sheetPr>
  <dimension ref="C1:BI63"/>
  <sheetViews>
    <sheetView zoomScaleNormal="100" workbookViewId="0">
      <selection activeCell="H21" sqref="H21"/>
    </sheetView>
  </sheetViews>
  <sheetFormatPr defaultRowHeight="14.4" outlineLevelCol="1" x14ac:dyDescent="0.3"/>
  <cols>
    <col min="3" max="3" width="9.5546875" customWidth="1"/>
    <col min="4" max="4" width="29.33203125" bestFit="1" customWidth="1"/>
    <col min="5" max="5" width="9.109375" style="105"/>
    <col min="6" max="6" width="68" customWidth="1"/>
    <col min="7" max="7" width="2.109375" customWidth="1"/>
    <col min="8" max="10" width="19" customWidth="1"/>
    <col min="11" max="11" width="9.5546875" style="105" customWidth="1"/>
    <col min="13" max="13" width="38.109375" customWidth="1"/>
    <col min="14" max="14" width="9.109375" customWidth="1"/>
    <col min="15" max="59" width="13.6640625" style="106" hidden="1" customWidth="1" outlineLevel="1"/>
    <col min="60" max="60" width="9.109375" hidden="1" customWidth="1" outlineLevel="1"/>
    <col min="61" max="61" width="9.109375" collapsed="1"/>
  </cols>
  <sheetData>
    <row r="1" spans="3:59" ht="18" x14ac:dyDescent="0.35">
      <c r="C1" s="207">
        <f>'1. Project ID'!F6</f>
        <v>0</v>
      </c>
      <c r="D1" s="207"/>
      <c r="E1" s="207"/>
      <c r="J1" s="104" t="str">
        <f>"Head Contractor: "&amp;'1. Project ID'!F21</f>
        <v xml:space="preserve">Head Contractor: </v>
      </c>
    </row>
    <row r="2" spans="3:59" x14ac:dyDescent="0.3">
      <c r="J2" t="str">
        <f>"ABN: "&amp;'1. Project ID'!F23</f>
        <v xml:space="preserve">ABN: </v>
      </c>
    </row>
    <row r="3" spans="3:59" ht="18" x14ac:dyDescent="0.35">
      <c r="C3" s="107" t="s">
        <v>25</v>
      </c>
      <c r="D3" s="108">
        <f>'1. Project ID'!F8</f>
        <v>0</v>
      </c>
      <c r="E3" s="109"/>
      <c r="G3" s="107"/>
      <c r="H3" s="107"/>
      <c r="I3" s="107"/>
      <c r="J3" s="110" t="str">
        <f>"QBCC Licence No: "&amp;'1. Project ID'!F33</f>
        <v xml:space="preserve">QBCC Licence No: </v>
      </c>
    </row>
    <row r="4" spans="3:59" x14ac:dyDescent="0.3">
      <c r="C4" s="107" t="s">
        <v>3</v>
      </c>
      <c r="D4" t="str">
        <f>IF('1. Project ID'!F10="","",'1. Project ID'!F10)</f>
        <v/>
      </c>
      <c r="G4" s="107"/>
      <c r="H4" s="107"/>
      <c r="I4" s="107"/>
    </row>
    <row r="5" spans="3:59" x14ac:dyDescent="0.3">
      <c r="C5" s="110"/>
      <c r="D5" t="str">
        <f>IF('1. Project ID'!F11="","",'1. Project ID'!F11)</f>
        <v/>
      </c>
      <c r="G5" s="107" t="s">
        <v>28</v>
      </c>
      <c r="H5" s="107"/>
      <c r="I5" s="107"/>
      <c r="J5">
        <f>'1. Project ID'!F31</f>
        <v>0</v>
      </c>
      <c r="O5" s="89" t="s">
        <v>93</v>
      </c>
    </row>
    <row r="6" spans="3:59" x14ac:dyDescent="0.3">
      <c r="D6" t="str">
        <f>IF('1. Project ID'!F12="","",'1. Project ID'!F12)</f>
        <v/>
      </c>
      <c r="G6" s="107" t="s">
        <v>26</v>
      </c>
      <c r="H6" s="107"/>
      <c r="I6" s="107"/>
      <c r="J6" s="111">
        <f>'1. Project ID'!F29</f>
        <v>0</v>
      </c>
      <c r="O6" s="90" t="s">
        <v>94</v>
      </c>
    </row>
    <row r="7" spans="3:59" x14ac:dyDescent="0.3">
      <c r="C7" s="107" t="s">
        <v>33</v>
      </c>
      <c r="D7" s="208" t="str">
        <f>IF('1. Project ID'!F14="","",'1. Project ID'!F14)</f>
        <v/>
      </c>
      <c r="E7" s="208"/>
      <c r="G7" s="107"/>
      <c r="H7" s="107"/>
      <c r="I7" s="107"/>
      <c r="J7" s="111"/>
    </row>
    <row r="9" spans="3:59" ht="41.4" x14ac:dyDescent="0.3">
      <c r="C9" s="209" t="s">
        <v>175</v>
      </c>
      <c r="D9" s="210"/>
      <c r="E9" s="112"/>
      <c r="F9" s="113" t="s">
        <v>176</v>
      </c>
      <c r="H9" s="114" t="s">
        <v>177</v>
      </c>
      <c r="I9" s="114" t="s">
        <v>178</v>
      </c>
      <c r="J9" s="115" t="s">
        <v>179</v>
      </c>
      <c r="K9" s="116" t="s">
        <v>180</v>
      </c>
      <c r="O9" s="114" t="str">
        <f>'3. Trades'!$D$4</f>
        <v>Project Investigation / Certification</v>
      </c>
      <c r="P9" s="114" t="str">
        <f>'3. Trades'!$D$7</f>
        <v>Consultants Design &amp; Drafting</v>
      </c>
      <c r="Q9" s="114" t="str">
        <f>'3. Trades'!$D$9</f>
        <v>Preliminaries</v>
      </c>
      <c r="R9" s="114" t="str">
        <f>'3. Trades'!$D$11</f>
        <v>Site Works</v>
      </c>
      <c r="S9" s="114" t="str">
        <f>'3. Trades'!$D$12</f>
        <v>Plumber</v>
      </c>
      <c r="T9" s="114" t="str">
        <f>'3. Trades'!$D$13</f>
        <v>Concrete</v>
      </c>
      <c r="U9" s="114" t="str">
        <f>'3. Trades'!$D$14</f>
        <v>Carpentry / Builder</v>
      </c>
      <c r="V9" s="114" t="str">
        <f>'3. Trades'!$D$15</f>
        <v>Membranes</v>
      </c>
      <c r="W9" s="114" t="str">
        <f>'3. Trades'!$D$16</f>
        <v>Metalwork</v>
      </c>
      <c r="X9" s="114" t="str">
        <f>'3. Trades'!$D$17</f>
        <v>Roofing</v>
      </c>
      <c r="Y9" s="114" t="str">
        <f>'3. Trades'!$D$18</f>
        <v>Windows / Glazing</v>
      </c>
      <c r="Z9" s="114" t="str">
        <f>'3. Trades'!$D$19</f>
        <v>Electrical</v>
      </c>
      <c r="AA9" s="114" t="str">
        <f>'3. Trades'!$D$20</f>
        <v>Mechanical</v>
      </c>
      <c r="AB9" s="114" t="str">
        <f>'3. Trades'!$D$21</f>
        <v>Masonry</v>
      </c>
      <c r="AC9" s="114" t="str">
        <f>'3. Trades'!$D$22</f>
        <v>Linings &amp; Claddings</v>
      </c>
      <c r="AD9" s="114" t="str">
        <f>'3. Trades'!$D$23</f>
        <v>Doors &amp; Hardware</v>
      </c>
      <c r="AE9" s="114" t="str">
        <f>'3. Trades'!$D$24</f>
        <v>Joinery</v>
      </c>
      <c r="AF9" s="114" t="str">
        <f>'3. Trades'!$D$25</f>
        <v>Resiliant Surfaces</v>
      </c>
      <c r="AG9" s="114" t="str">
        <f>'3. Trades'!$D$26</f>
        <v>Floor Coverings</v>
      </c>
      <c r="AH9" s="114" t="str">
        <f>'3. Trades'!$D$27</f>
        <v>Painting</v>
      </c>
      <c r="AI9" s="114" t="str">
        <f>'3. Trades'!$D$28</f>
        <v>External Works</v>
      </c>
      <c r="AJ9" s="114" t="str">
        <f>'3. Trades'!$D$29</f>
        <v>Civil Works</v>
      </c>
      <c r="AK9" s="114" t="str">
        <f>'3. Trades'!$D$30</f>
        <v>Demolition</v>
      </c>
      <c r="AL9" s="114" t="str">
        <f>'3. Trades'!$D$31</f>
        <v>Labourer</v>
      </c>
      <c r="AM9" s="114" t="str">
        <f>'3. Trades'!$D$32</f>
        <v>Staircase</v>
      </c>
      <c r="AN9" s="114" t="str">
        <f>'3. Trades'!$D$33</f>
        <v>House Raising</v>
      </c>
      <c r="AO9" s="114" t="str">
        <f>'3. Trades'!$D$34</f>
        <v>Fee / Charges</v>
      </c>
      <c r="AP9" s="114" t="str">
        <f>'3. Trades'!$D$35</f>
        <v>Material Supply</v>
      </c>
      <c r="AQ9" s="114" t="str">
        <f>'3. Trades'!$D$36</f>
        <v>Tiler</v>
      </c>
      <c r="AR9" s="114" t="str">
        <f>'3. Trades'!$D$37</f>
        <v>Stone Bench Tops</v>
      </c>
      <c r="AS9" s="114" t="str">
        <f>'3. Trades'!$D$38</f>
        <v>Floor Grind</v>
      </c>
      <c r="AT9" s="114" t="str">
        <f>'3. Trades'!$D$39</f>
        <v>Other</v>
      </c>
      <c r="AU9" s="114">
        <f>'3. Trades'!$D$40</f>
        <v>0</v>
      </c>
      <c r="AV9" s="114">
        <f>'3. Trades'!$D$41</f>
        <v>0</v>
      </c>
      <c r="AW9" s="114">
        <f>'3. Trades'!$D$42</f>
        <v>0</v>
      </c>
      <c r="AX9" s="114">
        <f>'3. Trades'!$D$43</f>
        <v>0</v>
      </c>
      <c r="AY9" s="114">
        <f>'3. Trades'!$D$44</f>
        <v>0</v>
      </c>
      <c r="AZ9" s="114">
        <f>'3. Trades'!$D$45</f>
        <v>0</v>
      </c>
      <c r="BA9" s="114">
        <f>'3. Trades'!$D$46</f>
        <v>0</v>
      </c>
      <c r="BB9" s="114">
        <f>'3. Trades'!$D$47</f>
        <v>0</v>
      </c>
      <c r="BC9" s="114">
        <f>'3. Trades'!$D$48</f>
        <v>0</v>
      </c>
      <c r="BD9" s="114">
        <f>'3. Trades'!$D$49</f>
        <v>0</v>
      </c>
      <c r="BE9" s="114">
        <f>'3. Trades'!$D$50</f>
        <v>0</v>
      </c>
      <c r="BF9" s="114">
        <f>'3. Trades'!$D$51</f>
        <v>0</v>
      </c>
      <c r="BG9" s="114">
        <f>'3. Trades'!$D$52</f>
        <v>0</v>
      </c>
    </row>
    <row r="10" spans="3:59" s="16" customFormat="1" x14ac:dyDescent="0.3">
      <c r="C10" s="117" t="s">
        <v>181</v>
      </c>
      <c r="D10" s="118" t="s">
        <v>182</v>
      </c>
      <c r="E10" s="119" t="s">
        <v>183</v>
      </c>
      <c r="F10" s="120" t="s">
        <v>184</v>
      </c>
      <c r="H10" s="121" t="str">
        <f>IF(SUMIF('2. Scope of Works'!$H$10:$H$105,'4. Summary of Resilience Works'!E10,'2. Scope of Works'!$Q$10:$Q$105)=0,"",SUMIF('2. Scope of Works'!$H$10:$H$105,'4. Summary of Resilience Works'!E10,'2. Scope of Works'!$Q$10:$Q$105))</f>
        <v/>
      </c>
      <c r="I10" s="121" t="str">
        <f>IF(SUMIF('2. Scope of Works'!$H$10:$H$179,'4. Summary of Resilience Works'!E10,'2. Scope of Works'!$R$10:$R$179)=0,"",SUMIF('2. Scope of Works'!$H$10:$H$179,'4. Summary of Resilience Works'!E10,'2. Scope of Works'!$R$10:$R$179))</f>
        <v/>
      </c>
      <c r="J10" s="121" t="str">
        <f>IF(SUMIF('2. Scope of Works'!$H$10:$H$105,'4. Summary of Resilience Works'!E10,'2. Scope of Works'!$S$10:$S$105)=0,"",SUMIF('2. Scope of Works'!$H$10:$H$105,'4. Summary of Resilience Works'!E10,'2. Scope of Works'!$S$10:$S$105))</f>
        <v/>
      </c>
      <c r="K10" s="122" t="str">
        <f>IF(SUMIFS('2. Scope of Works'!$S$10:$S$105,'2. Scope of Works'!$H$10:$H$105,$E10,'2. Scope of Works'!$P$10:$P$105,"Y")&gt;0,"Y","")</f>
        <v/>
      </c>
      <c r="O10" s="123">
        <f>SUMIFS('2. Scope of Works'!$S$10:$S$105,'2. Scope of Works'!$H$10:$H$105,'4. Summary of Resilience Works'!$E10,'2. Scope of Works'!$I$10:$I$105,'4. Summary of Resilience Works'!O$9)</f>
        <v>0</v>
      </c>
      <c r="P10" s="123">
        <f>SUMIFS('2. Scope of Works'!$S$10:$S$105,'2. Scope of Works'!$H$10:$H$105,'4. Summary of Resilience Works'!$E10,'2. Scope of Works'!$I$10:$I$105,'4. Summary of Resilience Works'!P$9)</f>
        <v>0</v>
      </c>
      <c r="Q10" s="123">
        <f>SUMIFS('2. Scope of Works'!$S$10:$S$105,'2. Scope of Works'!$H$10:$H$105,'4. Summary of Resilience Works'!$E10,'2. Scope of Works'!$I$10:$I$105,'4. Summary of Resilience Works'!Q$9)</f>
        <v>0</v>
      </c>
      <c r="R10" s="123">
        <f>SUMIFS('2. Scope of Works'!$S$10:$S$105,'2. Scope of Works'!$H$10:$H$105,'4. Summary of Resilience Works'!$E10,'2. Scope of Works'!$I$10:$I$105,'4. Summary of Resilience Works'!R$9)</f>
        <v>0</v>
      </c>
      <c r="S10" s="123">
        <f>SUMIFS('2. Scope of Works'!$S$10:$S$105,'2. Scope of Works'!$H$10:$H$105,'4. Summary of Resilience Works'!$E10,'2. Scope of Works'!$I$10:$I$105,'4. Summary of Resilience Works'!S$9)</f>
        <v>0</v>
      </c>
      <c r="T10" s="123">
        <f>SUMIFS('2. Scope of Works'!$S$10:$S$105,'2. Scope of Works'!$H$10:$H$105,'4. Summary of Resilience Works'!$E10,'2. Scope of Works'!$I$10:$I$105,'4. Summary of Resilience Works'!T$9)</f>
        <v>0</v>
      </c>
      <c r="U10" s="123">
        <f>SUMIFS('2. Scope of Works'!$S$10:$S$105,'2. Scope of Works'!$H$10:$H$105,'4. Summary of Resilience Works'!$E10,'2. Scope of Works'!$I$10:$I$105,'4. Summary of Resilience Works'!U$9)</f>
        <v>0</v>
      </c>
      <c r="V10" s="123">
        <f>SUMIFS('2. Scope of Works'!$S$10:$S$105,'2. Scope of Works'!$H$10:$H$105,'4. Summary of Resilience Works'!$E10,'2. Scope of Works'!$I$10:$I$105,'4. Summary of Resilience Works'!V$9)</f>
        <v>0</v>
      </c>
      <c r="W10" s="123">
        <f>SUMIFS('2. Scope of Works'!$S$10:$S$105,'2. Scope of Works'!$H$10:$H$105,'4. Summary of Resilience Works'!$E10,'2. Scope of Works'!$I$10:$I$105,'4. Summary of Resilience Works'!W$9)</f>
        <v>0</v>
      </c>
      <c r="X10" s="123">
        <f>SUMIFS('2. Scope of Works'!$S$10:$S$105,'2. Scope of Works'!$H$10:$H$105,'4. Summary of Resilience Works'!$E10,'2. Scope of Works'!$I$10:$I$105,'4. Summary of Resilience Works'!X$9)</f>
        <v>0</v>
      </c>
      <c r="Y10" s="123">
        <f>SUMIFS('2. Scope of Works'!$S$10:$S$105,'2. Scope of Works'!$H$10:$H$105,'4. Summary of Resilience Works'!$E10,'2. Scope of Works'!$I$10:$I$105,'4. Summary of Resilience Works'!Y$9)</f>
        <v>0</v>
      </c>
      <c r="Z10" s="123">
        <f>SUMIFS('2. Scope of Works'!$S$10:$S$105,'2. Scope of Works'!$H$10:$H$105,'4. Summary of Resilience Works'!$E10,'2. Scope of Works'!$I$10:$I$105,'4. Summary of Resilience Works'!Z$9)</f>
        <v>0</v>
      </c>
      <c r="AA10" s="123">
        <f>SUMIFS('2. Scope of Works'!$S$10:$S$105,'2. Scope of Works'!$H$10:$H$105,'4. Summary of Resilience Works'!$E10,'2. Scope of Works'!$I$10:$I$105,'4. Summary of Resilience Works'!AA$9)</f>
        <v>0</v>
      </c>
      <c r="AB10" s="123">
        <f>SUMIFS('2. Scope of Works'!$S$10:$S$105,'2. Scope of Works'!$H$10:$H$105,'4. Summary of Resilience Works'!$E10,'2. Scope of Works'!$I$10:$I$105,'4. Summary of Resilience Works'!AB$9)</f>
        <v>0</v>
      </c>
      <c r="AC10" s="123">
        <f>SUMIFS('2. Scope of Works'!$S$10:$S$105,'2. Scope of Works'!$H$10:$H$105,'4. Summary of Resilience Works'!$E10,'2. Scope of Works'!$I$10:$I$105,'4. Summary of Resilience Works'!AC$9)</f>
        <v>0</v>
      </c>
      <c r="AD10" s="123">
        <f>SUMIFS('2. Scope of Works'!$S$10:$S$105,'2. Scope of Works'!$H$10:$H$105,'4. Summary of Resilience Works'!$E10,'2. Scope of Works'!$I$10:$I$105,'4. Summary of Resilience Works'!AD$9)</f>
        <v>0</v>
      </c>
      <c r="AE10" s="123">
        <f>SUMIFS('2. Scope of Works'!$S$10:$S$105,'2. Scope of Works'!$H$10:$H$105,'4. Summary of Resilience Works'!$E10,'2. Scope of Works'!$I$10:$I$105,'4. Summary of Resilience Works'!AE$9)</f>
        <v>0</v>
      </c>
      <c r="AF10" s="123">
        <f>SUMIFS('2. Scope of Works'!$S$10:$S$105,'2. Scope of Works'!$H$10:$H$105,'4. Summary of Resilience Works'!$E10,'2. Scope of Works'!$I$10:$I$105,'4. Summary of Resilience Works'!AF$9)</f>
        <v>0</v>
      </c>
      <c r="AG10" s="123">
        <f>SUMIFS('2. Scope of Works'!$S$10:$S$105,'2. Scope of Works'!$H$10:$H$105,'4. Summary of Resilience Works'!$E10,'2. Scope of Works'!$I$10:$I$105,'4. Summary of Resilience Works'!AG$9)</f>
        <v>0</v>
      </c>
      <c r="AH10" s="123">
        <f>SUMIFS('2. Scope of Works'!$S$10:$S$105,'2. Scope of Works'!$H$10:$H$105,'4. Summary of Resilience Works'!$E10,'2. Scope of Works'!$I$10:$I$105,'4. Summary of Resilience Works'!AH$9)</f>
        <v>0</v>
      </c>
      <c r="AI10" s="123">
        <f>SUMIFS('2. Scope of Works'!$S$10:$S$105,'2. Scope of Works'!$H$10:$H$105,'4. Summary of Resilience Works'!$E10,'2. Scope of Works'!$I$10:$I$105,'4. Summary of Resilience Works'!AI$9)</f>
        <v>0</v>
      </c>
      <c r="AJ10" s="123">
        <f>SUMIFS('2. Scope of Works'!$S$10:$S$105,'2. Scope of Works'!$H$10:$H$105,'4. Summary of Resilience Works'!$E10,'2. Scope of Works'!$I$10:$I$105,'4. Summary of Resilience Works'!AJ$9)</f>
        <v>0</v>
      </c>
      <c r="AK10" s="123">
        <f>SUMIFS('2. Scope of Works'!$S$10:$S$105,'2. Scope of Works'!$H$10:$H$105,'4. Summary of Resilience Works'!$E10,'2. Scope of Works'!$I$10:$I$105,'4. Summary of Resilience Works'!AK$9)</f>
        <v>0</v>
      </c>
      <c r="AL10" s="123">
        <f>SUMIFS('2. Scope of Works'!$S$10:$S$105,'2. Scope of Works'!$H$10:$H$105,'4. Summary of Resilience Works'!$E10,'2. Scope of Works'!$I$10:$I$105,'4. Summary of Resilience Works'!AL$9)</f>
        <v>0</v>
      </c>
      <c r="AM10" s="123">
        <f>SUMIFS('2. Scope of Works'!$S$10:$S$105,'2. Scope of Works'!$H$10:$H$105,'4. Summary of Resilience Works'!$E10,'2. Scope of Works'!$I$10:$I$105,'4. Summary of Resilience Works'!AM$9)</f>
        <v>0</v>
      </c>
      <c r="AN10" s="123">
        <f>SUMIFS('2. Scope of Works'!$S$10:$S$105,'2. Scope of Works'!$H$10:$H$105,'4. Summary of Resilience Works'!$E10,'2. Scope of Works'!$I$10:$I$105,'4. Summary of Resilience Works'!AN$9)</f>
        <v>0</v>
      </c>
      <c r="AO10" s="123">
        <f>SUMIFS('2. Scope of Works'!$S$10:$S$105,'2. Scope of Works'!$H$10:$H$105,'4. Summary of Resilience Works'!$E10,'2. Scope of Works'!$I$10:$I$105,'4. Summary of Resilience Works'!AO$9)</f>
        <v>0</v>
      </c>
      <c r="AP10" s="123">
        <f>SUMIFS('2. Scope of Works'!$S$10:$S$105,'2. Scope of Works'!$H$10:$H$105,'4. Summary of Resilience Works'!$E10,'2. Scope of Works'!$I$10:$I$105,'4. Summary of Resilience Works'!AP$9)</f>
        <v>0</v>
      </c>
      <c r="AQ10" s="123">
        <f>SUMIFS('2. Scope of Works'!$S$10:$S$105,'2. Scope of Works'!$H$10:$H$105,'4. Summary of Resilience Works'!$E10,'2. Scope of Works'!$I$10:$I$105,'4. Summary of Resilience Works'!AQ$9)</f>
        <v>0</v>
      </c>
      <c r="AR10" s="123">
        <f>SUMIFS('2. Scope of Works'!$S$10:$S$105,'2. Scope of Works'!$H$10:$H$105,'4. Summary of Resilience Works'!$E10,'2. Scope of Works'!$I$10:$I$105,'4. Summary of Resilience Works'!AR$9)</f>
        <v>0</v>
      </c>
      <c r="AS10" s="123">
        <f>SUMIFS('2. Scope of Works'!$S$10:$S$105,'2. Scope of Works'!$H$10:$H$105,'4. Summary of Resilience Works'!$E10,'2. Scope of Works'!$I$10:$I$105,'4. Summary of Resilience Works'!AS$9)</f>
        <v>0</v>
      </c>
      <c r="AT10" s="123">
        <f>SUMIFS('2. Scope of Works'!$S$10:$S$105,'2. Scope of Works'!$H$10:$H$105,'4. Summary of Resilience Works'!$E10,'2. Scope of Works'!$I$10:$I$105,'4. Summary of Resilience Works'!AT$9)</f>
        <v>0</v>
      </c>
      <c r="AU10" s="123">
        <f>SUMIFS('2. Scope of Works'!$S$10:$S$105,'2. Scope of Works'!$H$10:$H$105,'4. Summary of Resilience Works'!$E10,'2. Scope of Works'!$I$10:$I$105,'4. Summary of Resilience Works'!AU$9)</f>
        <v>0</v>
      </c>
      <c r="AV10" s="123">
        <f>SUMIFS('2. Scope of Works'!$S$10:$S$105,'2. Scope of Works'!$H$10:$H$105,'4. Summary of Resilience Works'!$E10,'2. Scope of Works'!$I$10:$I$105,'4. Summary of Resilience Works'!AV$9)</f>
        <v>0</v>
      </c>
      <c r="AW10" s="123">
        <f>SUMIFS('2. Scope of Works'!$S$10:$S$105,'2. Scope of Works'!$H$10:$H$105,'4. Summary of Resilience Works'!$E10,'2. Scope of Works'!$I$10:$I$105,'4. Summary of Resilience Works'!AW$9)</f>
        <v>0</v>
      </c>
      <c r="AX10" s="123">
        <f>SUMIFS('2. Scope of Works'!$S$10:$S$105,'2. Scope of Works'!$H$10:$H$105,'4. Summary of Resilience Works'!$E10,'2. Scope of Works'!$I$10:$I$105,'4. Summary of Resilience Works'!AX$9)</f>
        <v>0</v>
      </c>
      <c r="AY10" s="123">
        <f>SUMIFS('2. Scope of Works'!$S$10:$S$105,'2. Scope of Works'!$H$10:$H$105,'4. Summary of Resilience Works'!$E10,'2. Scope of Works'!$I$10:$I$105,'4. Summary of Resilience Works'!AY$9)</f>
        <v>0</v>
      </c>
      <c r="AZ10" s="123">
        <f>SUMIFS('2. Scope of Works'!$S$10:$S$105,'2. Scope of Works'!$H$10:$H$105,'4. Summary of Resilience Works'!$E10,'2. Scope of Works'!$I$10:$I$105,'4. Summary of Resilience Works'!AZ$9)</f>
        <v>0</v>
      </c>
      <c r="BA10" s="123">
        <f>SUMIFS('2. Scope of Works'!$S$10:$S$105,'2. Scope of Works'!$H$10:$H$105,'4. Summary of Resilience Works'!$E10,'2. Scope of Works'!$I$10:$I$105,'4. Summary of Resilience Works'!BA$9)</f>
        <v>0</v>
      </c>
      <c r="BB10" s="123">
        <f>SUMIFS('2. Scope of Works'!$S$10:$S$105,'2. Scope of Works'!$H$10:$H$105,'4. Summary of Resilience Works'!$E10,'2. Scope of Works'!$I$10:$I$105,'4. Summary of Resilience Works'!BB$9)</f>
        <v>0</v>
      </c>
      <c r="BC10" s="123">
        <f>SUMIFS('2. Scope of Works'!$S$10:$S$105,'2. Scope of Works'!$H$10:$H$105,'4. Summary of Resilience Works'!$E10,'2. Scope of Works'!$I$10:$I$105,'4. Summary of Resilience Works'!BC$9)</f>
        <v>0</v>
      </c>
      <c r="BD10" s="123">
        <f>SUMIFS('2. Scope of Works'!$S$10:$S$105,'2. Scope of Works'!$H$10:$H$105,'4. Summary of Resilience Works'!$E10,'2. Scope of Works'!$I$10:$I$105,'4. Summary of Resilience Works'!BD$9)</f>
        <v>0</v>
      </c>
      <c r="BE10" s="123">
        <f>SUMIFS('2. Scope of Works'!$S$10:$S$105,'2. Scope of Works'!$H$10:$H$105,'4. Summary of Resilience Works'!$E10,'2. Scope of Works'!$I$10:$I$105,'4. Summary of Resilience Works'!BE$9)</f>
        <v>0</v>
      </c>
      <c r="BF10" s="123">
        <f>SUMIFS('2. Scope of Works'!$S$10:$S$105,'2. Scope of Works'!$H$10:$H$105,'4. Summary of Resilience Works'!$E10,'2. Scope of Works'!$I$10:$I$105,'4. Summary of Resilience Works'!BF$9)</f>
        <v>0</v>
      </c>
      <c r="BG10" s="123">
        <f>SUMIFS('2. Scope of Works'!$S$10:$S$105,'2. Scope of Works'!$H$10:$H$105,'4. Summary of Resilience Works'!$E10,'2. Scope of Works'!$I$10:$I$105,'4. Summary of Resilience Works'!BG$9)</f>
        <v>0</v>
      </c>
    </row>
    <row r="11" spans="3:59" s="16" customFormat="1" x14ac:dyDescent="0.3">
      <c r="C11" s="124" t="s">
        <v>181</v>
      </c>
      <c r="D11" s="15" t="s">
        <v>182</v>
      </c>
      <c r="E11" s="119" t="s">
        <v>185</v>
      </c>
      <c r="F11" s="120" t="s">
        <v>186</v>
      </c>
      <c r="H11" s="121" t="str">
        <f>IF(SUMIF('2. Scope of Works'!$H$10:$H$105,'4. Summary of Resilience Works'!E11,'2. Scope of Works'!$Q$10:$Q$105)=0,"",SUMIF('2. Scope of Works'!$H$10:$H$105,'4. Summary of Resilience Works'!E11,'2. Scope of Works'!$Q$10:$Q$105))</f>
        <v/>
      </c>
      <c r="I11" s="121" t="str">
        <f>IF(SUMIF('2. Scope of Works'!$H$10:$H$105,'4. Summary of Resilience Works'!E11,'2. Scope of Works'!$R$10:$R$105)=0,"",SUMIF('2. Scope of Works'!$H$10:$H$105,'4. Summary of Resilience Works'!E11,'2. Scope of Works'!$R$10:$R$105))</f>
        <v/>
      </c>
      <c r="J11" s="121" t="str">
        <f>IF(SUMIF('2. Scope of Works'!$H$10:$H$105,'4. Summary of Resilience Works'!E11,'2. Scope of Works'!$S$10:$S$105)=0,"",SUMIF('2. Scope of Works'!$H$10:$H$105,'4. Summary of Resilience Works'!E11,'2. Scope of Works'!$S$10:$S$105))</f>
        <v/>
      </c>
      <c r="K11" s="122" t="str">
        <f>IF(SUMIFS('2. Scope of Works'!$S$10:$S$105,'2. Scope of Works'!$H$10:$H$105,$E11,'2. Scope of Works'!$P$10:$P$105,"Y")&gt;0,"Y","")</f>
        <v/>
      </c>
      <c r="O11" s="123">
        <f>SUMIFS('2. Scope of Works'!$S$10:$S$105,'2. Scope of Works'!$H$10:$H$105,'4. Summary of Resilience Works'!$E11,'2. Scope of Works'!$I$10:$I$105,'4. Summary of Resilience Works'!O$9)</f>
        <v>0</v>
      </c>
      <c r="P11" s="123">
        <f>SUMIFS('2. Scope of Works'!$S$10:$S$105,'2. Scope of Works'!$H$10:$H$105,'4. Summary of Resilience Works'!$E11,'2. Scope of Works'!$I$10:$I$105,'4. Summary of Resilience Works'!P$9)</f>
        <v>0</v>
      </c>
      <c r="Q11" s="123">
        <f>SUMIFS('2. Scope of Works'!$S$10:$S$105,'2. Scope of Works'!$H$10:$H$105,'4. Summary of Resilience Works'!$E11,'2. Scope of Works'!$I$10:$I$105,'4. Summary of Resilience Works'!Q$9)</f>
        <v>0</v>
      </c>
      <c r="R11" s="123">
        <f>SUMIFS('2. Scope of Works'!$S$10:$S$105,'2. Scope of Works'!$H$10:$H$105,'4. Summary of Resilience Works'!$E11,'2. Scope of Works'!$I$10:$I$105,'4. Summary of Resilience Works'!R$9)</f>
        <v>0</v>
      </c>
      <c r="S11" s="123">
        <f>SUMIFS('2. Scope of Works'!$S$10:$S$105,'2. Scope of Works'!$H$10:$H$105,'4. Summary of Resilience Works'!$E11,'2. Scope of Works'!$I$10:$I$105,'4. Summary of Resilience Works'!S$9)</f>
        <v>0</v>
      </c>
      <c r="T11" s="123">
        <f>SUMIFS('2. Scope of Works'!$S$10:$S$105,'2. Scope of Works'!$H$10:$H$105,'4. Summary of Resilience Works'!$E11,'2. Scope of Works'!$I$10:$I$105,'4. Summary of Resilience Works'!T$9)</f>
        <v>0</v>
      </c>
      <c r="U11" s="123">
        <f>SUMIFS('2. Scope of Works'!$S$10:$S$105,'2. Scope of Works'!$H$10:$H$105,'4. Summary of Resilience Works'!$E11,'2. Scope of Works'!$I$10:$I$105,'4. Summary of Resilience Works'!U$9)</f>
        <v>0</v>
      </c>
      <c r="V11" s="123">
        <f>SUMIFS('2. Scope of Works'!$S$10:$S$105,'2. Scope of Works'!$H$10:$H$105,'4. Summary of Resilience Works'!$E11,'2. Scope of Works'!$I$10:$I$105,'4. Summary of Resilience Works'!V$9)</f>
        <v>0</v>
      </c>
      <c r="W11" s="123">
        <f>SUMIFS('2. Scope of Works'!$S$10:$S$105,'2. Scope of Works'!$H$10:$H$105,'4. Summary of Resilience Works'!$E11,'2. Scope of Works'!$I$10:$I$105,'4. Summary of Resilience Works'!W$9)</f>
        <v>0</v>
      </c>
      <c r="X11" s="123">
        <f>SUMIFS('2. Scope of Works'!$S$10:$S$105,'2. Scope of Works'!$H$10:$H$105,'4. Summary of Resilience Works'!$E11,'2. Scope of Works'!$I$10:$I$105,'4. Summary of Resilience Works'!X$9)</f>
        <v>0</v>
      </c>
      <c r="Y11" s="123">
        <f>SUMIFS('2. Scope of Works'!$S$10:$S$105,'2. Scope of Works'!$H$10:$H$105,'4. Summary of Resilience Works'!$E11,'2. Scope of Works'!$I$10:$I$105,'4. Summary of Resilience Works'!Y$9)</f>
        <v>0</v>
      </c>
      <c r="Z11" s="123">
        <f>SUMIFS('2. Scope of Works'!$S$10:$S$105,'2. Scope of Works'!$H$10:$H$105,'4. Summary of Resilience Works'!$E11,'2. Scope of Works'!$I$10:$I$105,'4. Summary of Resilience Works'!Z$9)</f>
        <v>0</v>
      </c>
      <c r="AA11" s="123">
        <f>SUMIFS('2. Scope of Works'!$S$10:$S$105,'2. Scope of Works'!$H$10:$H$105,'4. Summary of Resilience Works'!$E11,'2. Scope of Works'!$I$10:$I$105,'4. Summary of Resilience Works'!AA$9)</f>
        <v>0</v>
      </c>
      <c r="AB11" s="123">
        <f>SUMIFS('2. Scope of Works'!$S$10:$S$105,'2. Scope of Works'!$H$10:$H$105,'4. Summary of Resilience Works'!$E11,'2. Scope of Works'!$I$10:$I$105,'4. Summary of Resilience Works'!AB$9)</f>
        <v>0</v>
      </c>
      <c r="AC11" s="123">
        <f>SUMIFS('2. Scope of Works'!$S$10:$S$105,'2. Scope of Works'!$H$10:$H$105,'4. Summary of Resilience Works'!$E11,'2. Scope of Works'!$I$10:$I$105,'4. Summary of Resilience Works'!AC$9)</f>
        <v>0</v>
      </c>
      <c r="AD11" s="123">
        <f>SUMIFS('2. Scope of Works'!$S$10:$S$105,'2. Scope of Works'!$H$10:$H$105,'4. Summary of Resilience Works'!$E11,'2. Scope of Works'!$I$10:$I$105,'4. Summary of Resilience Works'!AD$9)</f>
        <v>0</v>
      </c>
      <c r="AE11" s="123">
        <f>SUMIFS('2. Scope of Works'!$S$10:$S$105,'2. Scope of Works'!$H$10:$H$105,'4. Summary of Resilience Works'!$E11,'2. Scope of Works'!$I$10:$I$105,'4. Summary of Resilience Works'!AE$9)</f>
        <v>0</v>
      </c>
      <c r="AF11" s="123">
        <f>SUMIFS('2. Scope of Works'!$S$10:$S$105,'2. Scope of Works'!$H$10:$H$105,'4. Summary of Resilience Works'!$E11,'2. Scope of Works'!$I$10:$I$105,'4. Summary of Resilience Works'!AF$9)</f>
        <v>0</v>
      </c>
      <c r="AG11" s="123">
        <f>SUMIFS('2. Scope of Works'!$S$10:$S$105,'2. Scope of Works'!$H$10:$H$105,'4. Summary of Resilience Works'!$E11,'2. Scope of Works'!$I$10:$I$105,'4. Summary of Resilience Works'!AG$9)</f>
        <v>0</v>
      </c>
      <c r="AH11" s="123">
        <f>SUMIFS('2. Scope of Works'!$S$10:$S$105,'2. Scope of Works'!$H$10:$H$105,'4. Summary of Resilience Works'!$E11,'2. Scope of Works'!$I$10:$I$105,'4. Summary of Resilience Works'!AH$9)</f>
        <v>0</v>
      </c>
      <c r="AI11" s="123">
        <f>SUMIFS('2. Scope of Works'!$S$10:$S$105,'2. Scope of Works'!$H$10:$H$105,'4. Summary of Resilience Works'!$E11,'2. Scope of Works'!$I$10:$I$105,'4. Summary of Resilience Works'!AI$9)</f>
        <v>0</v>
      </c>
      <c r="AJ11" s="123">
        <f>SUMIFS('2. Scope of Works'!$S$10:$S$105,'2. Scope of Works'!$H$10:$H$105,'4. Summary of Resilience Works'!$E11,'2. Scope of Works'!$I$10:$I$105,'4. Summary of Resilience Works'!AJ$9)</f>
        <v>0</v>
      </c>
      <c r="AK11" s="123">
        <f>SUMIFS('2. Scope of Works'!$S$10:$S$105,'2. Scope of Works'!$H$10:$H$105,'4. Summary of Resilience Works'!$E11,'2. Scope of Works'!$I$10:$I$105,'4. Summary of Resilience Works'!AK$9)</f>
        <v>0</v>
      </c>
      <c r="AL11" s="123">
        <f>SUMIFS('2. Scope of Works'!$S$10:$S$105,'2. Scope of Works'!$H$10:$H$105,'4. Summary of Resilience Works'!$E11,'2. Scope of Works'!$I$10:$I$105,'4. Summary of Resilience Works'!AL$9)</f>
        <v>0</v>
      </c>
      <c r="AM11" s="123">
        <f>SUMIFS('2. Scope of Works'!$S$10:$S$105,'2. Scope of Works'!$H$10:$H$105,'4. Summary of Resilience Works'!$E11,'2. Scope of Works'!$I$10:$I$105,'4. Summary of Resilience Works'!AM$9)</f>
        <v>0</v>
      </c>
      <c r="AN11" s="123">
        <f>SUMIFS('2. Scope of Works'!$S$10:$S$105,'2. Scope of Works'!$H$10:$H$105,'4. Summary of Resilience Works'!$E11,'2. Scope of Works'!$I$10:$I$105,'4. Summary of Resilience Works'!AN$9)</f>
        <v>0</v>
      </c>
      <c r="AO11" s="123">
        <f>SUMIFS('2. Scope of Works'!$S$10:$S$105,'2. Scope of Works'!$H$10:$H$105,'4. Summary of Resilience Works'!$E11,'2. Scope of Works'!$I$10:$I$105,'4. Summary of Resilience Works'!AO$9)</f>
        <v>0</v>
      </c>
      <c r="AP11" s="123">
        <f>SUMIFS('2. Scope of Works'!$S$10:$S$105,'2. Scope of Works'!$H$10:$H$105,'4. Summary of Resilience Works'!$E11,'2. Scope of Works'!$I$10:$I$105,'4. Summary of Resilience Works'!AP$9)</f>
        <v>0</v>
      </c>
      <c r="AQ11" s="123">
        <f>SUMIFS('2. Scope of Works'!$S$10:$S$105,'2. Scope of Works'!$H$10:$H$105,'4. Summary of Resilience Works'!$E11,'2. Scope of Works'!$I$10:$I$105,'4. Summary of Resilience Works'!AQ$9)</f>
        <v>0</v>
      </c>
      <c r="AR11" s="123">
        <f>SUMIFS('2. Scope of Works'!$S$10:$S$105,'2. Scope of Works'!$H$10:$H$105,'4. Summary of Resilience Works'!$E11,'2. Scope of Works'!$I$10:$I$105,'4. Summary of Resilience Works'!AR$9)</f>
        <v>0</v>
      </c>
      <c r="AS11" s="123">
        <f>SUMIFS('2. Scope of Works'!$S$10:$S$105,'2. Scope of Works'!$H$10:$H$105,'4. Summary of Resilience Works'!$E11,'2. Scope of Works'!$I$10:$I$105,'4. Summary of Resilience Works'!AS$9)</f>
        <v>0</v>
      </c>
      <c r="AT11" s="123">
        <f>SUMIFS('2. Scope of Works'!$S$10:$S$105,'2. Scope of Works'!$H$10:$H$105,'4. Summary of Resilience Works'!$E11,'2. Scope of Works'!$I$10:$I$105,'4. Summary of Resilience Works'!AT$9)</f>
        <v>0</v>
      </c>
      <c r="AU11" s="123">
        <f>SUMIFS('2. Scope of Works'!$S$10:$S$105,'2. Scope of Works'!$H$10:$H$105,'4. Summary of Resilience Works'!$E11,'2. Scope of Works'!$I$10:$I$105,'4. Summary of Resilience Works'!AU$9)</f>
        <v>0</v>
      </c>
      <c r="AV11" s="123">
        <f>SUMIFS('2. Scope of Works'!$S$10:$S$105,'2. Scope of Works'!$H$10:$H$105,'4. Summary of Resilience Works'!$E11,'2. Scope of Works'!$I$10:$I$105,'4. Summary of Resilience Works'!AV$9)</f>
        <v>0</v>
      </c>
      <c r="AW11" s="123">
        <f>SUMIFS('2. Scope of Works'!$S$10:$S$105,'2. Scope of Works'!$H$10:$H$105,'4. Summary of Resilience Works'!$E11,'2. Scope of Works'!$I$10:$I$105,'4. Summary of Resilience Works'!AW$9)</f>
        <v>0</v>
      </c>
      <c r="AX11" s="123">
        <f>SUMIFS('2. Scope of Works'!$S$10:$S$105,'2. Scope of Works'!$H$10:$H$105,'4. Summary of Resilience Works'!$E11,'2. Scope of Works'!$I$10:$I$105,'4. Summary of Resilience Works'!AX$9)</f>
        <v>0</v>
      </c>
      <c r="AY11" s="123">
        <f>SUMIFS('2. Scope of Works'!$S$10:$S$105,'2. Scope of Works'!$H$10:$H$105,'4. Summary of Resilience Works'!$E11,'2. Scope of Works'!$I$10:$I$105,'4. Summary of Resilience Works'!AY$9)</f>
        <v>0</v>
      </c>
      <c r="AZ11" s="123">
        <f>SUMIFS('2. Scope of Works'!$S$10:$S$105,'2. Scope of Works'!$H$10:$H$105,'4. Summary of Resilience Works'!$E11,'2. Scope of Works'!$I$10:$I$105,'4. Summary of Resilience Works'!AZ$9)</f>
        <v>0</v>
      </c>
      <c r="BA11" s="123">
        <f>SUMIFS('2. Scope of Works'!$S$10:$S$105,'2. Scope of Works'!$H$10:$H$105,'4. Summary of Resilience Works'!$E11,'2. Scope of Works'!$I$10:$I$105,'4. Summary of Resilience Works'!BA$9)</f>
        <v>0</v>
      </c>
      <c r="BB11" s="123">
        <f>SUMIFS('2. Scope of Works'!$S$10:$S$105,'2. Scope of Works'!$H$10:$H$105,'4. Summary of Resilience Works'!$E11,'2. Scope of Works'!$I$10:$I$105,'4. Summary of Resilience Works'!BB$9)</f>
        <v>0</v>
      </c>
      <c r="BC11" s="123">
        <f>SUMIFS('2. Scope of Works'!$S$10:$S$105,'2. Scope of Works'!$H$10:$H$105,'4. Summary of Resilience Works'!$E11,'2. Scope of Works'!$I$10:$I$105,'4. Summary of Resilience Works'!BC$9)</f>
        <v>0</v>
      </c>
      <c r="BD11" s="123">
        <f>SUMIFS('2. Scope of Works'!$S$10:$S$105,'2. Scope of Works'!$H$10:$H$105,'4. Summary of Resilience Works'!$E11,'2. Scope of Works'!$I$10:$I$105,'4. Summary of Resilience Works'!BD$9)</f>
        <v>0</v>
      </c>
      <c r="BE11" s="123">
        <f>SUMIFS('2. Scope of Works'!$S$10:$S$105,'2. Scope of Works'!$H$10:$H$105,'4. Summary of Resilience Works'!$E11,'2. Scope of Works'!$I$10:$I$105,'4. Summary of Resilience Works'!BE$9)</f>
        <v>0</v>
      </c>
      <c r="BF11" s="123">
        <f>SUMIFS('2. Scope of Works'!$S$10:$S$105,'2. Scope of Works'!$H$10:$H$105,'4. Summary of Resilience Works'!$E11,'2. Scope of Works'!$I$10:$I$105,'4. Summary of Resilience Works'!BF$9)</f>
        <v>0</v>
      </c>
      <c r="BG11" s="123">
        <f>SUMIFS('2. Scope of Works'!$S$10:$S$105,'2. Scope of Works'!$H$10:$H$105,'4. Summary of Resilience Works'!$E11,'2. Scope of Works'!$I$10:$I$105,'4. Summary of Resilience Works'!BG$9)</f>
        <v>0</v>
      </c>
    </row>
    <row r="12" spans="3:59" s="16" customFormat="1" x14ac:dyDescent="0.3">
      <c r="C12" s="124" t="s">
        <v>181</v>
      </c>
      <c r="D12" s="15" t="s">
        <v>182</v>
      </c>
      <c r="E12" s="119" t="s">
        <v>187</v>
      </c>
      <c r="F12" s="120" t="s">
        <v>188</v>
      </c>
      <c r="H12" s="121" t="str">
        <f>IF(SUMIF('2. Scope of Works'!$H$10:$H$105,'4. Summary of Resilience Works'!E12,'2. Scope of Works'!$Q$10:$Q$105)=0,"",SUMIF('2. Scope of Works'!$H$10:$H$105,'4. Summary of Resilience Works'!E12,'2. Scope of Works'!$Q$10:$Q$105))</f>
        <v/>
      </c>
      <c r="I12" s="121" t="str">
        <f>IF(SUMIF('2. Scope of Works'!$H$10:$H$105,'4. Summary of Resilience Works'!E12,'2. Scope of Works'!$R$10:$R$105)=0,"",SUMIF('2. Scope of Works'!$H$10:$H$105,'4. Summary of Resilience Works'!E12,'2. Scope of Works'!$R$10:$R$105))</f>
        <v/>
      </c>
      <c r="J12" s="121" t="str">
        <f>IF(SUMIF('2. Scope of Works'!$H$10:$H$105,'4. Summary of Resilience Works'!E12,'2. Scope of Works'!$S$10:$S$105)=0,"",SUMIF('2. Scope of Works'!$H$10:$H$105,'4. Summary of Resilience Works'!E12,'2. Scope of Works'!$S$10:$S$105))</f>
        <v/>
      </c>
      <c r="K12" s="122" t="str">
        <f>IF(SUMIFS('2. Scope of Works'!$S$10:$S$105,'2. Scope of Works'!$H$10:$H$105,$E12,'2. Scope of Works'!$P$10:$P$105,"Y")&gt;0,"Y","")</f>
        <v/>
      </c>
      <c r="O12" s="123">
        <f>SUMIFS('2. Scope of Works'!$S$10:$S$105,'2. Scope of Works'!$H$10:$H$105,'4. Summary of Resilience Works'!$E12,'2. Scope of Works'!$I$10:$I$105,'4. Summary of Resilience Works'!O$9)</f>
        <v>0</v>
      </c>
      <c r="P12" s="123">
        <f>SUMIFS('2. Scope of Works'!$S$10:$S$105,'2. Scope of Works'!$H$10:$H$105,'4. Summary of Resilience Works'!$E12,'2. Scope of Works'!$I$10:$I$105,'4. Summary of Resilience Works'!P$9)</f>
        <v>0</v>
      </c>
      <c r="Q12" s="123">
        <f>SUMIFS('2. Scope of Works'!$S$10:$S$105,'2. Scope of Works'!$H$10:$H$105,'4. Summary of Resilience Works'!$E12,'2. Scope of Works'!$I$10:$I$105,'4. Summary of Resilience Works'!Q$9)</f>
        <v>0</v>
      </c>
      <c r="R12" s="123">
        <f>SUMIFS('2. Scope of Works'!$S$10:$S$105,'2. Scope of Works'!$H$10:$H$105,'4. Summary of Resilience Works'!$E12,'2. Scope of Works'!$I$10:$I$105,'4. Summary of Resilience Works'!R$9)</f>
        <v>0</v>
      </c>
      <c r="S12" s="123">
        <f>SUMIFS('2. Scope of Works'!$S$10:$S$105,'2. Scope of Works'!$H$10:$H$105,'4. Summary of Resilience Works'!$E12,'2. Scope of Works'!$I$10:$I$105,'4. Summary of Resilience Works'!S$9)</f>
        <v>0</v>
      </c>
      <c r="T12" s="123">
        <f>SUMIFS('2. Scope of Works'!$S$10:$S$105,'2. Scope of Works'!$H$10:$H$105,'4. Summary of Resilience Works'!$E12,'2. Scope of Works'!$I$10:$I$105,'4. Summary of Resilience Works'!T$9)</f>
        <v>0</v>
      </c>
      <c r="U12" s="123">
        <f>SUMIFS('2. Scope of Works'!$S$10:$S$105,'2. Scope of Works'!$H$10:$H$105,'4. Summary of Resilience Works'!$E12,'2. Scope of Works'!$I$10:$I$105,'4. Summary of Resilience Works'!U$9)</f>
        <v>0</v>
      </c>
      <c r="V12" s="123">
        <f>SUMIFS('2. Scope of Works'!$S$10:$S$105,'2. Scope of Works'!$H$10:$H$105,'4. Summary of Resilience Works'!$E12,'2. Scope of Works'!$I$10:$I$105,'4. Summary of Resilience Works'!V$9)</f>
        <v>0</v>
      </c>
      <c r="W12" s="123">
        <f>SUMIFS('2. Scope of Works'!$S$10:$S$105,'2. Scope of Works'!$H$10:$H$105,'4. Summary of Resilience Works'!$E12,'2. Scope of Works'!$I$10:$I$105,'4. Summary of Resilience Works'!W$9)</f>
        <v>0</v>
      </c>
      <c r="X12" s="123">
        <f>SUMIFS('2. Scope of Works'!$S$10:$S$105,'2. Scope of Works'!$H$10:$H$105,'4. Summary of Resilience Works'!$E12,'2. Scope of Works'!$I$10:$I$105,'4. Summary of Resilience Works'!X$9)</f>
        <v>0</v>
      </c>
      <c r="Y12" s="123">
        <f>SUMIFS('2. Scope of Works'!$S$10:$S$105,'2. Scope of Works'!$H$10:$H$105,'4. Summary of Resilience Works'!$E12,'2. Scope of Works'!$I$10:$I$105,'4. Summary of Resilience Works'!Y$9)</f>
        <v>0</v>
      </c>
      <c r="Z12" s="123">
        <f>SUMIFS('2. Scope of Works'!$S$10:$S$105,'2. Scope of Works'!$H$10:$H$105,'4. Summary of Resilience Works'!$E12,'2. Scope of Works'!$I$10:$I$105,'4. Summary of Resilience Works'!Z$9)</f>
        <v>0</v>
      </c>
      <c r="AA12" s="123">
        <f>SUMIFS('2. Scope of Works'!$S$10:$S$105,'2. Scope of Works'!$H$10:$H$105,'4. Summary of Resilience Works'!$E12,'2. Scope of Works'!$I$10:$I$105,'4. Summary of Resilience Works'!AA$9)</f>
        <v>0</v>
      </c>
      <c r="AB12" s="123">
        <f>SUMIFS('2. Scope of Works'!$S$10:$S$105,'2. Scope of Works'!$H$10:$H$105,'4. Summary of Resilience Works'!$E12,'2. Scope of Works'!$I$10:$I$105,'4. Summary of Resilience Works'!AB$9)</f>
        <v>0</v>
      </c>
      <c r="AC12" s="123">
        <f>SUMIFS('2. Scope of Works'!$S$10:$S$105,'2. Scope of Works'!$H$10:$H$105,'4. Summary of Resilience Works'!$E12,'2. Scope of Works'!$I$10:$I$105,'4. Summary of Resilience Works'!AC$9)</f>
        <v>0</v>
      </c>
      <c r="AD12" s="123">
        <f>SUMIFS('2. Scope of Works'!$S$10:$S$105,'2. Scope of Works'!$H$10:$H$105,'4. Summary of Resilience Works'!$E12,'2. Scope of Works'!$I$10:$I$105,'4. Summary of Resilience Works'!AD$9)</f>
        <v>0</v>
      </c>
      <c r="AE12" s="123">
        <f>SUMIFS('2. Scope of Works'!$S$10:$S$105,'2. Scope of Works'!$H$10:$H$105,'4. Summary of Resilience Works'!$E12,'2. Scope of Works'!$I$10:$I$105,'4. Summary of Resilience Works'!AE$9)</f>
        <v>0</v>
      </c>
      <c r="AF12" s="123">
        <f>SUMIFS('2. Scope of Works'!$S$10:$S$105,'2. Scope of Works'!$H$10:$H$105,'4. Summary of Resilience Works'!$E12,'2. Scope of Works'!$I$10:$I$105,'4. Summary of Resilience Works'!AF$9)</f>
        <v>0</v>
      </c>
      <c r="AG12" s="123">
        <f>SUMIFS('2. Scope of Works'!$S$10:$S$105,'2. Scope of Works'!$H$10:$H$105,'4. Summary of Resilience Works'!$E12,'2. Scope of Works'!$I$10:$I$105,'4. Summary of Resilience Works'!AG$9)</f>
        <v>0</v>
      </c>
      <c r="AH12" s="123">
        <f>SUMIFS('2. Scope of Works'!$S$10:$S$105,'2. Scope of Works'!$H$10:$H$105,'4. Summary of Resilience Works'!$E12,'2. Scope of Works'!$I$10:$I$105,'4. Summary of Resilience Works'!AH$9)</f>
        <v>0</v>
      </c>
      <c r="AI12" s="123">
        <f>SUMIFS('2. Scope of Works'!$S$10:$S$105,'2. Scope of Works'!$H$10:$H$105,'4. Summary of Resilience Works'!$E12,'2. Scope of Works'!$I$10:$I$105,'4. Summary of Resilience Works'!AI$9)</f>
        <v>0</v>
      </c>
      <c r="AJ12" s="123">
        <f>SUMIFS('2. Scope of Works'!$S$10:$S$105,'2. Scope of Works'!$H$10:$H$105,'4. Summary of Resilience Works'!$E12,'2. Scope of Works'!$I$10:$I$105,'4. Summary of Resilience Works'!AJ$9)</f>
        <v>0</v>
      </c>
      <c r="AK12" s="123">
        <f>SUMIFS('2. Scope of Works'!$S$10:$S$105,'2. Scope of Works'!$H$10:$H$105,'4. Summary of Resilience Works'!$E12,'2. Scope of Works'!$I$10:$I$105,'4. Summary of Resilience Works'!AK$9)</f>
        <v>0</v>
      </c>
      <c r="AL12" s="123">
        <f>SUMIFS('2. Scope of Works'!$S$10:$S$105,'2. Scope of Works'!$H$10:$H$105,'4. Summary of Resilience Works'!$E12,'2. Scope of Works'!$I$10:$I$105,'4. Summary of Resilience Works'!AL$9)</f>
        <v>0</v>
      </c>
      <c r="AM12" s="123">
        <f>SUMIFS('2. Scope of Works'!$S$10:$S$105,'2. Scope of Works'!$H$10:$H$105,'4. Summary of Resilience Works'!$E12,'2. Scope of Works'!$I$10:$I$105,'4. Summary of Resilience Works'!AM$9)</f>
        <v>0</v>
      </c>
      <c r="AN12" s="123">
        <f>SUMIFS('2. Scope of Works'!$S$10:$S$105,'2. Scope of Works'!$H$10:$H$105,'4. Summary of Resilience Works'!$E12,'2. Scope of Works'!$I$10:$I$105,'4. Summary of Resilience Works'!AN$9)</f>
        <v>0</v>
      </c>
      <c r="AO12" s="123">
        <f>SUMIFS('2. Scope of Works'!$S$10:$S$105,'2. Scope of Works'!$H$10:$H$105,'4. Summary of Resilience Works'!$E12,'2. Scope of Works'!$I$10:$I$105,'4. Summary of Resilience Works'!AO$9)</f>
        <v>0</v>
      </c>
      <c r="AP12" s="123">
        <f>SUMIFS('2. Scope of Works'!$S$10:$S$105,'2. Scope of Works'!$H$10:$H$105,'4. Summary of Resilience Works'!$E12,'2. Scope of Works'!$I$10:$I$105,'4. Summary of Resilience Works'!AP$9)</f>
        <v>0</v>
      </c>
      <c r="AQ12" s="123">
        <f>SUMIFS('2. Scope of Works'!$S$10:$S$105,'2. Scope of Works'!$H$10:$H$105,'4. Summary of Resilience Works'!$E12,'2. Scope of Works'!$I$10:$I$105,'4. Summary of Resilience Works'!AQ$9)</f>
        <v>0</v>
      </c>
      <c r="AR12" s="123">
        <f>SUMIFS('2. Scope of Works'!$S$10:$S$105,'2. Scope of Works'!$H$10:$H$105,'4. Summary of Resilience Works'!$E12,'2. Scope of Works'!$I$10:$I$105,'4. Summary of Resilience Works'!AR$9)</f>
        <v>0</v>
      </c>
      <c r="AS12" s="123">
        <f>SUMIFS('2. Scope of Works'!$S$10:$S$105,'2. Scope of Works'!$H$10:$H$105,'4. Summary of Resilience Works'!$E12,'2. Scope of Works'!$I$10:$I$105,'4. Summary of Resilience Works'!AS$9)</f>
        <v>0</v>
      </c>
      <c r="AT12" s="123">
        <f>SUMIFS('2. Scope of Works'!$S$10:$S$105,'2. Scope of Works'!$H$10:$H$105,'4. Summary of Resilience Works'!$E12,'2. Scope of Works'!$I$10:$I$105,'4. Summary of Resilience Works'!AT$9)</f>
        <v>0</v>
      </c>
      <c r="AU12" s="123">
        <f>SUMIFS('2. Scope of Works'!$S$10:$S$105,'2. Scope of Works'!$H$10:$H$105,'4. Summary of Resilience Works'!$E12,'2. Scope of Works'!$I$10:$I$105,'4. Summary of Resilience Works'!AU$9)</f>
        <v>0</v>
      </c>
      <c r="AV12" s="123">
        <f>SUMIFS('2. Scope of Works'!$S$10:$S$105,'2. Scope of Works'!$H$10:$H$105,'4. Summary of Resilience Works'!$E12,'2. Scope of Works'!$I$10:$I$105,'4. Summary of Resilience Works'!AV$9)</f>
        <v>0</v>
      </c>
      <c r="AW12" s="123">
        <f>SUMIFS('2. Scope of Works'!$S$10:$S$105,'2. Scope of Works'!$H$10:$H$105,'4. Summary of Resilience Works'!$E12,'2. Scope of Works'!$I$10:$I$105,'4. Summary of Resilience Works'!AW$9)</f>
        <v>0</v>
      </c>
      <c r="AX12" s="123">
        <f>SUMIFS('2. Scope of Works'!$S$10:$S$105,'2. Scope of Works'!$H$10:$H$105,'4. Summary of Resilience Works'!$E12,'2. Scope of Works'!$I$10:$I$105,'4. Summary of Resilience Works'!AX$9)</f>
        <v>0</v>
      </c>
      <c r="AY12" s="123">
        <f>SUMIFS('2. Scope of Works'!$S$10:$S$105,'2. Scope of Works'!$H$10:$H$105,'4. Summary of Resilience Works'!$E12,'2. Scope of Works'!$I$10:$I$105,'4. Summary of Resilience Works'!AY$9)</f>
        <v>0</v>
      </c>
      <c r="AZ12" s="123">
        <f>SUMIFS('2. Scope of Works'!$S$10:$S$105,'2. Scope of Works'!$H$10:$H$105,'4. Summary of Resilience Works'!$E12,'2. Scope of Works'!$I$10:$I$105,'4. Summary of Resilience Works'!AZ$9)</f>
        <v>0</v>
      </c>
      <c r="BA12" s="123">
        <f>SUMIFS('2. Scope of Works'!$S$10:$S$105,'2. Scope of Works'!$H$10:$H$105,'4. Summary of Resilience Works'!$E12,'2. Scope of Works'!$I$10:$I$105,'4. Summary of Resilience Works'!BA$9)</f>
        <v>0</v>
      </c>
      <c r="BB12" s="123">
        <f>SUMIFS('2. Scope of Works'!$S$10:$S$105,'2. Scope of Works'!$H$10:$H$105,'4. Summary of Resilience Works'!$E12,'2. Scope of Works'!$I$10:$I$105,'4. Summary of Resilience Works'!BB$9)</f>
        <v>0</v>
      </c>
      <c r="BC12" s="123">
        <f>SUMIFS('2. Scope of Works'!$S$10:$S$105,'2. Scope of Works'!$H$10:$H$105,'4. Summary of Resilience Works'!$E12,'2. Scope of Works'!$I$10:$I$105,'4. Summary of Resilience Works'!BC$9)</f>
        <v>0</v>
      </c>
      <c r="BD12" s="123">
        <f>SUMIFS('2. Scope of Works'!$S$10:$S$105,'2. Scope of Works'!$H$10:$H$105,'4. Summary of Resilience Works'!$E12,'2. Scope of Works'!$I$10:$I$105,'4. Summary of Resilience Works'!BD$9)</f>
        <v>0</v>
      </c>
      <c r="BE12" s="123">
        <f>SUMIFS('2. Scope of Works'!$S$10:$S$105,'2. Scope of Works'!$H$10:$H$105,'4. Summary of Resilience Works'!$E12,'2. Scope of Works'!$I$10:$I$105,'4. Summary of Resilience Works'!BE$9)</f>
        <v>0</v>
      </c>
      <c r="BF12" s="123">
        <f>SUMIFS('2. Scope of Works'!$S$10:$S$105,'2. Scope of Works'!$H$10:$H$105,'4. Summary of Resilience Works'!$E12,'2. Scope of Works'!$I$10:$I$105,'4. Summary of Resilience Works'!BF$9)</f>
        <v>0</v>
      </c>
      <c r="BG12" s="123">
        <f>SUMIFS('2. Scope of Works'!$S$10:$S$105,'2. Scope of Works'!$H$10:$H$105,'4. Summary of Resilience Works'!$E12,'2. Scope of Works'!$I$10:$I$105,'4. Summary of Resilience Works'!BG$9)</f>
        <v>0</v>
      </c>
    </row>
    <row r="13" spans="3:59" s="16" customFormat="1" ht="28.8" x14ac:dyDescent="0.3">
      <c r="C13" s="124" t="s">
        <v>181</v>
      </c>
      <c r="D13" s="15" t="s">
        <v>182</v>
      </c>
      <c r="E13" s="119" t="s">
        <v>189</v>
      </c>
      <c r="F13" s="120" t="s">
        <v>190</v>
      </c>
      <c r="H13" s="121" t="str">
        <f>IF(SUMIF('2. Scope of Works'!$H$10:$H$105,'4. Summary of Resilience Works'!E13,'2. Scope of Works'!$Q$10:$Q$105)=0,"",SUMIF('2. Scope of Works'!$H$10:$H$105,'4. Summary of Resilience Works'!E13,'2. Scope of Works'!$Q$10:$Q$105))</f>
        <v/>
      </c>
      <c r="I13" s="121" t="str">
        <f>IF(SUMIF('2. Scope of Works'!$H$10:$H$105,'4. Summary of Resilience Works'!E13,'2. Scope of Works'!$R$10:$R$105)=0,"",SUMIF('2. Scope of Works'!$H$10:$H$105,'4. Summary of Resilience Works'!E13,'2. Scope of Works'!$R$10:$R$105))</f>
        <v/>
      </c>
      <c r="J13" s="121" t="str">
        <f>IF(SUMIF('2. Scope of Works'!$H$10:$H$105,'4. Summary of Resilience Works'!E13,'2. Scope of Works'!$S$10:$S$105)=0,"",SUMIF('2. Scope of Works'!$H$10:$H$105,'4. Summary of Resilience Works'!E13,'2. Scope of Works'!$S$10:$S$105))</f>
        <v/>
      </c>
      <c r="K13" s="122" t="str">
        <f>IF(SUMIFS('2. Scope of Works'!$S$10:$S$105,'2. Scope of Works'!$H$10:$H$105,$E13,'2. Scope of Works'!$P$10:$P$105,"Y")&gt;0,"Y","")</f>
        <v/>
      </c>
      <c r="O13" s="123">
        <f>SUMIFS('2. Scope of Works'!$S$10:$S$105,'2. Scope of Works'!$H$10:$H$105,'4. Summary of Resilience Works'!$E13,'2. Scope of Works'!$I$10:$I$105,'4. Summary of Resilience Works'!O$9)</f>
        <v>0</v>
      </c>
      <c r="P13" s="123">
        <f>SUMIFS('2. Scope of Works'!$S$10:$S$105,'2. Scope of Works'!$H$10:$H$105,'4. Summary of Resilience Works'!$E13,'2. Scope of Works'!$I$10:$I$105,'4. Summary of Resilience Works'!P$9)</f>
        <v>0</v>
      </c>
      <c r="Q13" s="123">
        <f>SUMIFS('2. Scope of Works'!$S$10:$S$105,'2. Scope of Works'!$H$10:$H$105,'4. Summary of Resilience Works'!$E13,'2. Scope of Works'!$I$10:$I$105,'4. Summary of Resilience Works'!Q$9)</f>
        <v>0</v>
      </c>
      <c r="R13" s="123">
        <f>SUMIFS('2. Scope of Works'!$S$10:$S$105,'2. Scope of Works'!$H$10:$H$105,'4. Summary of Resilience Works'!$E13,'2. Scope of Works'!$I$10:$I$105,'4. Summary of Resilience Works'!R$9)</f>
        <v>0</v>
      </c>
      <c r="S13" s="123">
        <f>SUMIFS('2. Scope of Works'!$S$10:$S$105,'2. Scope of Works'!$H$10:$H$105,'4. Summary of Resilience Works'!$E13,'2. Scope of Works'!$I$10:$I$105,'4. Summary of Resilience Works'!S$9)</f>
        <v>0</v>
      </c>
      <c r="T13" s="123">
        <f>SUMIFS('2. Scope of Works'!$S$10:$S$105,'2. Scope of Works'!$H$10:$H$105,'4. Summary of Resilience Works'!$E13,'2. Scope of Works'!$I$10:$I$105,'4. Summary of Resilience Works'!T$9)</f>
        <v>0</v>
      </c>
      <c r="U13" s="123">
        <f>SUMIFS('2. Scope of Works'!$S$10:$S$105,'2. Scope of Works'!$H$10:$H$105,'4. Summary of Resilience Works'!$E13,'2. Scope of Works'!$I$10:$I$105,'4. Summary of Resilience Works'!U$9)</f>
        <v>0</v>
      </c>
      <c r="V13" s="123">
        <f>SUMIFS('2. Scope of Works'!$S$10:$S$105,'2. Scope of Works'!$H$10:$H$105,'4. Summary of Resilience Works'!$E13,'2. Scope of Works'!$I$10:$I$105,'4. Summary of Resilience Works'!V$9)</f>
        <v>0</v>
      </c>
      <c r="W13" s="123">
        <f>SUMIFS('2. Scope of Works'!$S$10:$S$105,'2. Scope of Works'!$H$10:$H$105,'4. Summary of Resilience Works'!$E13,'2. Scope of Works'!$I$10:$I$105,'4. Summary of Resilience Works'!W$9)</f>
        <v>0</v>
      </c>
      <c r="X13" s="123">
        <f>SUMIFS('2. Scope of Works'!$S$10:$S$105,'2. Scope of Works'!$H$10:$H$105,'4. Summary of Resilience Works'!$E13,'2. Scope of Works'!$I$10:$I$105,'4. Summary of Resilience Works'!X$9)</f>
        <v>0</v>
      </c>
      <c r="Y13" s="123">
        <f>SUMIFS('2. Scope of Works'!$S$10:$S$105,'2. Scope of Works'!$H$10:$H$105,'4. Summary of Resilience Works'!$E13,'2. Scope of Works'!$I$10:$I$105,'4. Summary of Resilience Works'!Y$9)</f>
        <v>0</v>
      </c>
      <c r="Z13" s="123">
        <f>SUMIFS('2. Scope of Works'!$S$10:$S$105,'2. Scope of Works'!$H$10:$H$105,'4. Summary of Resilience Works'!$E13,'2. Scope of Works'!$I$10:$I$105,'4. Summary of Resilience Works'!Z$9)</f>
        <v>0</v>
      </c>
      <c r="AA13" s="123">
        <f>SUMIFS('2. Scope of Works'!$S$10:$S$105,'2. Scope of Works'!$H$10:$H$105,'4. Summary of Resilience Works'!$E13,'2. Scope of Works'!$I$10:$I$105,'4. Summary of Resilience Works'!AA$9)</f>
        <v>0</v>
      </c>
      <c r="AB13" s="123">
        <f>SUMIFS('2. Scope of Works'!$S$10:$S$105,'2. Scope of Works'!$H$10:$H$105,'4. Summary of Resilience Works'!$E13,'2. Scope of Works'!$I$10:$I$105,'4. Summary of Resilience Works'!AB$9)</f>
        <v>0</v>
      </c>
      <c r="AC13" s="123">
        <f>SUMIFS('2. Scope of Works'!$S$10:$S$105,'2. Scope of Works'!$H$10:$H$105,'4. Summary of Resilience Works'!$E13,'2. Scope of Works'!$I$10:$I$105,'4. Summary of Resilience Works'!AC$9)</f>
        <v>0</v>
      </c>
      <c r="AD13" s="123">
        <f>SUMIFS('2. Scope of Works'!$S$10:$S$105,'2. Scope of Works'!$H$10:$H$105,'4. Summary of Resilience Works'!$E13,'2. Scope of Works'!$I$10:$I$105,'4. Summary of Resilience Works'!AD$9)</f>
        <v>0</v>
      </c>
      <c r="AE13" s="123">
        <f>SUMIFS('2. Scope of Works'!$S$10:$S$105,'2. Scope of Works'!$H$10:$H$105,'4. Summary of Resilience Works'!$E13,'2. Scope of Works'!$I$10:$I$105,'4. Summary of Resilience Works'!AE$9)</f>
        <v>0</v>
      </c>
      <c r="AF13" s="123">
        <f>SUMIFS('2. Scope of Works'!$S$10:$S$105,'2. Scope of Works'!$H$10:$H$105,'4. Summary of Resilience Works'!$E13,'2. Scope of Works'!$I$10:$I$105,'4. Summary of Resilience Works'!AF$9)</f>
        <v>0</v>
      </c>
      <c r="AG13" s="123">
        <f>SUMIFS('2. Scope of Works'!$S$10:$S$105,'2. Scope of Works'!$H$10:$H$105,'4. Summary of Resilience Works'!$E13,'2. Scope of Works'!$I$10:$I$105,'4. Summary of Resilience Works'!AG$9)</f>
        <v>0</v>
      </c>
      <c r="AH13" s="123">
        <f>SUMIFS('2. Scope of Works'!$S$10:$S$105,'2. Scope of Works'!$H$10:$H$105,'4. Summary of Resilience Works'!$E13,'2. Scope of Works'!$I$10:$I$105,'4. Summary of Resilience Works'!AH$9)</f>
        <v>0</v>
      </c>
      <c r="AI13" s="123">
        <f>SUMIFS('2. Scope of Works'!$S$10:$S$105,'2. Scope of Works'!$H$10:$H$105,'4. Summary of Resilience Works'!$E13,'2. Scope of Works'!$I$10:$I$105,'4. Summary of Resilience Works'!AI$9)</f>
        <v>0</v>
      </c>
      <c r="AJ13" s="123">
        <f>SUMIFS('2. Scope of Works'!$S$10:$S$105,'2. Scope of Works'!$H$10:$H$105,'4. Summary of Resilience Works'!$E13,'2. Scope of Works'!$I$10:$I$105,'4. Summary of Resilience Works'!AJ$9)</f>
        <v>0</v>
      </c>
      <c r="AK13" s="123">
        <f>SUMIFS('2. Scope of Works'!$S$10:$S$105,'2. Scope of Works'!$H$10:$H$105,'4. Summary of Resilience Works'!$E13,'2. Scope of Works'!$I$10:$I$105,'4. Summary of Resilience Works'!AK$9)</f>
        <v>0</v>
      </c>
      <c r="AL13" s="123">
        <f>SUMIFS('2. Scope of Works'!$S$10:$S$105,'2. Scope of Works'!$H$10:$H$105,'4. Summary of Resilience Works'!$E13,'2. Scope of Works'!$I$10:$I$105,'4. Summary of Resilience Works'!AL$9)</f>
        <v>0</v>
      </c>
      <c r="AM13" s="123">
        <f>SUMIFS('2. Scope of Works'!$S$10:$S$105,'2. Scope of Works'!$H$10:$H$105,'4. Summary of Resilience Works'!$E13,'2. Scope of Works'!$I$10:$I$105,'4. Summary of Resilience Works'!AM$9)</f>
        <v>0</v>
      </c>
      <c r="AN13" s="123">
        <f>SUMIFS('2. Scope of Works'!$S$10:$S$105,'2. Scope of Works'!$H$10:$H$105,'4. Summary of Resilience Works'!$E13,'2. Scope of Works'!$I$10:$I$105,'4. Summary of Resilience Works'!AN$9)</f>
        <v>0</v>
      </c>
      <c r="AO13" s="123">
        <f>SUMIFS('2. Scope of Works'!$S$10:$S$105,'2. Scope of Works'!$H$10:$H$105,'4. Summary of Resilience Works'!$E13,'2. Scope of Works'!$I$10:$I$105,'4. Summary of Resilience Works'!AO$9)</f>
        <v>0</v>
      </c>
      <c r="AP13" s="123">
        <f>SUMIFS('2. Scope of Works'!$S$10:$S$105,'2. Scope of Works'!$H$10:$H$105,'4. Summary of Resilience Works'!$E13,'2. Scope of Works'!$I$10:$I$105,'4. Summary of Resilience Works'!AP$9)</f>
        <v>0</v>
      </c>
      <c r="AQ13" s="123">
        <f>SUMIFS('2. Scope of Works'!$S$10:$S$105,'2. Scope of Works'!$H$10:$H$105,'4. Summary of Resilience Works'!$E13,'2. Scope of Works'!$I$10:$I$105,'4. Summary of Resilience Works'!AQ$9)</f>
        <v>0</v>
      </c>
      <c r="AR13" s="123">
        <f>SUMIFS('2. Scope of Works'!$S$10:$S$105,'2. Scope of Works'!$H$10:$H$105,'4. Summary of Resilience Works'!$E13,'2. Scope of Works'!$I$10:$I$105,'4. Summary of Resilience Works'!AR$9)</f>
        <v>0</v>
      </c>
      <c r="AS13" s="123">
        <f>SUMIFS('2. Scope of Works'!$S$10:$S$105,'2. Scope of Works'!$H$10:$H$105,'4. Summary of Resilience Works'!$E13,'2. Scope of Works'!$I$10:$I$105,'4. Summary of Resilience Works'!AS$9)</f>
        <v>0</v>
      </c>
      <c r="AT13" s="123">
        <f>SUMIFS('2. Scope of Works'!$S$10:$S$105,'2. Scope of Works'!$H$10:$H$105,'4. Summary of Resilience Works'!$E13,'2. Scope of Works'!$I$10:$I$105,'4. Summary of Resilience Works'!AT$9)</f>
        <v>0</v>
      </c>
      <c r="AU13" s="123">
        <f>SUMIFS('2. Scope of Works'!$S$10:$S$105,'2. Scope of Works'!$H$10:$H$105,'4. Summary of Resilience Works'!$E13,'2. Scope of Works'!$I$10:$I$105,'4. Summary of Resilience Works'!AU$9)</f>
        <v>0</v>
      </c>
      <c r="AV13" s="123">
        <f>SUMIFS('2. Scope of Works'!$S$10:$S$105,'2. Scope of Works'!$H$10:$H$105,'4. Summary of Resilience Works'!$E13,'2. Scope of Works'!$I$10:$I$105,'4. Summary of Resilience Works'!AV$9)</f>
        <v>0</v>
      </c>
      <c r="AW13" s="123">
        <f>SUMIFS('2. Scope of Works'!$S$10:$S$105,'2. Scope of Works'!$H$10:$H$105,'4. Summary of Resilience Works'!$E13,'2. Scope of Works'!$I$10:$I$105,'4. Summary of Resilience Works'!AW$9)</f>
        <v>0</v>
      </c>
      <c r="AX13" s="123">
        <f>SUMIFS('2. Scope of Works'!$S$10:$S$105,'2. Scope of Works'!$H$10:$H$105,'4. Summary of Resilience Works'!$E13,'2. Scope of Works'!$I$10:$I$105,'4. Summary of Resilience Works'!AX$9)</f>
        <v>0</v>
      </c>
      <c r="AY13" s="123">
        <f>SUMIFS('2. Scope of Works'!$S$10:$S$105,'2. Scope of Works'!$H$10:$H$105,'4. Summary of Resilience Works'!$E13,'2. Scope of Works'!$I$10:$I$105,'4. Summary of Resilience Works'!AY$9)</f>
        <v>0</v>
      </c>
      <c r="AZ13" s="123">
        <f>SUMIFS('2. Scope of Works'!$S$10:$S$105,'2. Scope of Works'!$H$10:$H$105,'4. Summary of Resilience Works'!$E13,'2. Scope of Works'!$I$10:$I$105,'4. Summary of Resilience Works'!AZ$9)</f>
        <v>0</v>
      </c>
      <c r="BA13" s="123">
        <f>SUMIFS('2. Scope of Works'!$S$10:$S$105,'2. Scope of Works'!$H$10:$H$105,'4. Summary of Resilience Works'!$E13,'2. Scope of Works'!$I$10:$I$105,'4. Summary of Resilience Works'!BA$9)</f>
        <v>0</v>
      </c>
      <c r="BB13" s="123">
        <f>SUMIFS('2. Scope of Works'!$S$10:$S$105,'2. Scope of Works'!$H$10:$H$105,'4. Summary of Resilience Works'!$E13,'2. Scope of Works'!$I$10:$I$105,'4. Summary of Resilience Works'!BB$9)</f>
        <v>0</v>
      </c>
      <c r="BC13" s="123">
        <f>SUMIFS('2. Scope of Works'!$S$10:$S$105,'2. Scope of Works'!$H$10:$H$105,'4. Summary of Resilience Works'!$E13,'2. Scope of Works'!$I$10:$I$105,'4. Summary of Resilience Works'!BC$9)</f>
        <v>0</v>
      </c>
      <c r="BD13" s="123">
        <f>SUMIFS('2. Scope of Works'!$S$10:$S$105,'2. Scope of Works'!$H$10:$H$105,'4. Summary of Resilience Works'!$E13,'2. Scope of Works'!$I$10:$I$105,'4. Summary of Resilience Works'!BD$9)</f>
        <v>0</v>
      </c>
      <c r="BE13" s="123">
        <f>SUMIFS('2. Scope of Works'!$S$10:$S$105,'2. Scope of Works'!$H$10:$H$105,'4. Summary of Resilience Works'!$E13,'2. Scope of Works'!$I$10:$I$105,'4. Summary of Resilience Works'!BE$9)</f>
        <v>0</v>
      </c>
      <c r="BF13" s="123">
        <f>SUMIFS('2. Scope of Works'!$S$10:$S$105,'2. Scope of Works'!$H$10:$H$105,'4. Summary of Resilience Works'!$E13,'2. Scope of Works'!$I$10:$I$105,'4. Summary of Resilience Works'!BF$9)</f>
        <v>0</v>
      </c>
      <c r="BG13" s="123">
        <f>SUMIFS('2. Scope of Works'!$S$10:$S$105,'2. Scope of Works'!$H$10:$H$105,'4. Summary of Resilience Works'!$E13,'2. Scope of Works'!$I$10:$I$105,'4. Summary of Resilience Works'!BG$9)</f>
        <v>0</v>
      </c>
    </row>
    <row r="14" spans="3:59" s="16" customFormat="1" x14ac:dyDescent="0.3">
      <c r="C14" s="124" t="s">
        <v>181</v>
      </c>
      <c r="D14" s="15" t="s">
        <v>182</v>
      </c>
      <c r="E14" s="119" t="s">
        <v>191</v>
      </c>
      <c r="F14" s="120" t="s">
        <v>192</v>
      </c>
      <c r="H14" s="121" t="str">
        <f>IF(SUMIF('2. Scope of Works'!$H$10:$H$105,'4. Summary of Resilience Works'!E14,'2. Scope of Works'!$Q$10:$Q$105)=0,"",SUMIF('2. Scope of Works'!$H$10:$H$105,'4. Summary of Resilience Works'!E14,'2. Scope of Works'!$Q$10:$Q$105))</f>
        <v/>
      </c>
      <c r="I14" s="121" t="str">
        <f>IF(SUMIF('2. Scope of Works'!$H$10:$H$105,'4. Summary of Resilience Works'!E14,'2. Scope of Works'!$R$10:$R$105)=0,"",SUMIF('2. Scope of Works'!$H$10:$H$105,'4. Summary of Resilience Works'!E14,'2. Scope of Works'!$R$10:$R$105))</f>
        <v/>
      </c>
      <c r="J14" s="121" t="str">
        <f>IF(SUMIF('2. Scope of Works'!$H$10:$H$105,'4. Summary of Resilience Works'!E14,'2. Scope of Works'!$S$10:$S$105)=0,"",SUMIF('2. Scope of Works'!$H$10:$H$105,'4. Summary of Resilience Works'!E14,'2. Scope of Works'!$S$10:$S$105))</f>
        <v/>
      </c>
      <c r="K14" s="122" t="str">
        <f>IF(SUMIFS('2. Scope of Works'!$S$10:$S$105,'2. Scope of Works'!$H$10:$H$105,$E14,'2. Scope of Works'!$P$10:$P$105,"Y")&gt;0,"Y","")</f>
        <v/>
      </c>
      <c r="O14" s="123">
        <f>SUMIFS('2. Scope of Works'!$S$10:$S$105,'2. Scope of Works'!$H$10:$H$105,'4. Summary of Resilience Works'!$E14,'2. Scope of Works'!$I$10:$I$105,'4. Summary of Resilience Works'!O$9)</f>
        <v>0</v>
      </c>
      <c r="P14" s="123">
        <f>SUMIFS('2. Scope of Works'!$S$10:$S$105,'2. Scope of Works'!$H$10:$H$105,'4. Summary of Resilience Works'!$E14,'2. Scope of Works'!$I$10:$I$105,'4. Summary of Resilience Works'!P$9)</f>
        <v>0</v>
      </c>
      <c r="Q14" s="123">
        <f>SUMIFS('2. Scope of Works'!$S$10:$S$105,'2. Scope of Works'!$H$10:$H$105,'4. Summary of Resilience Works'!$E14,'2. Scope of Works'!$I$10:$I$105,'4. Summary of Resilience Works'!Q$9)</f>
        <v>0</v>
      </c>
      <c r="R14" s="123">
        <f>SUMIFS('2. Scope of Works'!$S$10:$S$105,'2. Scope of Works'!$H$10:$H$105,'4. Summary of Resilience Works'!$E14,'2. Scope of Works'!$I$10:$I$105,'4. Summary of Resilience Works'!R$9)</f>
        <v>0</v>
      </c>
      <c r="S14" s="123">
        <f>SUMIFS('2. Scope of Works'!$S$10:$S$105,'2. Scope of Works'!$H$10:$H$105,'4. Summary of Resilience Works'!$E14,'2. Scope of Works'!$I$10:$I$105,'4. Summary of Resilience Works'!S$9)</f>
        <v>0</v>
      </c>
      <c r="T14" s="123">
        <f>SUMIFS('2. Scope of Works'!$S$10:$S$105,'2. Scope of Works'!$H$10:$H$105,'4. Summary of Resilience Works'!$E14,'2. Scope of Works'!$I$10:$I$105,'4. Summary of Resilience Works'!T$9)</f>
        <v>0</v>
      </c>
      <c r="U14" s="123">
        <f>SUMIFS('2. Scope of Works'!$S$10:$S$105,'2. Scope of Works'!$H$10:$H$105,'4. Summary of Resilience Works'!$E14,'2. Scope of Works'!$I$10:$I$105,'4. Summary of Resilience Works'!U$9)</f>
        <v>0</v>
      </c>
      <c r="V14" s="123">
        <f>SUMIFS('2. Scope of Works'!$S$10:$S$105,'2. Scope of Works'!$H$10:$H$105,'4. Summary of Resilience Works'!$E14,'2. Scope of Works'!$I$10:$I$105,'4. Summary of Resilience Works'!V$9)</f>
        <v>0</v>
      </c>
      <c r="W14" s="123">
        <f>SUMIFS('2. Scope of Works'!$S$10:$S$105,'2. Scope of Works'!$H$10:$H$105,'4. Summary of Resilience Works'!$E14,'2. Scope of Works'!$I$10:$I$105,'4. Summary of Resilience Works'!W$9)</f>
        <v>0</v>
      </c>
      <c r="X14" s="123">
        <f>SUMIFS('2. Scope of Works'!$S$10:$S$105,'2. Scope of Works'!$H$10:$H$105,'4. Summary of Resilience Works'!$E14,'2. Scope of Works'!$I$10:$I$105,'4. Summary of Resilience Works'!X$9)</f>
        <v>0</v>
      </c>
      <c r="Y14" s="123">
        <f>SUMIFS('2. Scope of Works'!$S$10:$S$105,'2. Scope of Works'!$H$10:$H$105,'4. Summary of Resilience Works'!$E14,'2. Scope of Works'!$I$10:$I$105,'4. Summary of Resilience Works'!Y$9)</f>
        <v>0</v>
      </c>
      <c r="Z14" s="123">
        <f>SUMIFS('2. Scope of Works'!$S$10:$S$105,'2. Scope of Works'!$H$10:$H$105,'4. Summary of Resilience Works'!$E14,'2. Scope of Works'!$I$10:$I$105,'4. Summary of Resilience Works'!Z$9)</f>
        <v>0</v>
      </c>
      <c r="AA14" s="123">
        <f>SUMIFS('2. Scope of Works'!$S$10:$S$105,'2. Scope of Works'!$H$10:$H$105,'4. Summary of Resilience Works'!$E14,'2. Scope of Works'!$I$10:$I$105,'4. Summary of Resilience Works'!AA$9)</f>
        <v>0</v>
      </c>
      <c r="AB14" s="123">
        <f>SUMIFS('2. Scope of Works'!$S$10:$S$105,'2. Scope of Works'!$H$10:$H$105,'4. Summary of Resilience Works'!$E14,'2. Scope of Works'!$I$10:$I$105,'4. Summary of Resilience Works'!AB$9)</f>
        <v>0</v>
      </c>
      <c r="AC14" s="123">
        <f>SUMIFS('2. Scope of Works'!$S$10:$S$105,'2. Scope of Works'!$H$10:$H$105,'4. Summary of Resilience Works'!$E14,'2. Scope of Works'!$I$10:$I$105,'4. Summary of Resilience Works'!AC$9)</f>
        <v>0</v>
      </c>
      <c r="AD14" s="123">
        <f>SUMIFS('2. Scope of Works'!$S$10:$S$105,'2. Scope of Works'!$H$10:$H$105,'4. Summary of Resilience Works'!$E14,'2. Scope of Works'!$I$10:$I$105,'4. Summary of Resilience Works'!AD$9)</f>
        <v>0</v>
      </c>
      <c r="AE14" s="123">
        <f>SUMIFS('2. Scope of Works'!$S$10:$S$105,'2. Scope of Works'!$H$10:$H$105,'4. Summary of Resilience Works'!$E14,'2. Scope of Works'!$I$10:$I$105,'4. Summary of Resilience Works'!AE$9)</f>
        <v>0</v>
      </c>
      <c r="AF14" s="123">
        <f>SUMIFS('2. Scope of Works'!$S$10:$S$105,'2. Scope of Works'!$H$10:$H$105,'4. Summary of Resilience Works'!$E14,'2. Scope of Works'!$I$10:$I$105,'4. Summary of Resilience Works'!AF$9)</f>
        <v>0</v>
      </c>
      <c r="AG14" s="123">
        <f>SUMIFS('2. Scope of Works'!$S$10:$S$105,'2. Scope of Works'!$H$10:$H$105,'4. Summary of Resilience Works'!$E14,'2. Scope of Works'!$I$10:$I$105,'4. Summary of Resilience Works'!AG$9)</f>
        <v>0</v>
      </c>
      <c r="AH14" s="123">
        <f>SUMIFS('2. Scope of Works'!$S$10:$S$105,'2. Scope of Works'!$H$10:$H$105,'4. Summary of Resilience Works'!$E14,'2. Scope of Works'!$I$10:$I$105,'4. Summary of Resilience Works'!AH$9)</f>
        <v>0</v>
      </c>
      <c r="AI14" s="123">
        <f>SUMIFS('2. Scope of Works'!$S$10:$S$105,'2. Scope of Works'!$H$10:$H$105,'4. Summary of Resilience Works'!$E14,'2. Scope of Works'!$I$10:$I$105,'4. Summary of Resilience Works'!AI$9)</f>
        <v>0</v>
      </c>
      <c r="AJ14" s="123">
        <f>SUMIFS('2. Scope of Works'!$S$10:$S$105,'2. Scope of Works'!$H$10:$H$105,'4. Summary of Resilience Works'!$E14,'2. Scope of Works'!$I$10:$I$105,'4. Summary of Resilience Works'!AJ$9)</f>
        <v>0</v>
      </c>
      <c r="AK14" s="123">
        <f>SUMIFS('2. Scope of Works'!$S$10:$S$105,'2. Scope of Works'!$H$10:$H$105,'4. Summary of Resilience Works'!$E14,'2. Scope of Works'!$I$10:$I$105,'4. Summary of Resilience Works'!AK$9)</f>
        <v>0</v>
      </c>
      <c r="AL14" s="123">
        <f>SUMIFS('2. Scope of Works'!$S$10:$S$105,'2. Scope of Works'!$H$10:$H$105,'4. Summary of Resilience Works'!$E14,'2. Scope of Works'!$I$10:$I$105,'4. Summary of Resilience Works'!AL$9)</f>
        <v>0</v>
      </c>
      <c r="AM14" s="123">
        <f>SUMIFS('2. Scope of Works'!$S$10:$S$105,'2. Scope of Works'!$H$10:$H$105,'4. Summary of Resilience Works'!$E14,'2. Scope of Works'!$I$10:$I$105,'4. Summary of Resilience Works'!AM$9)</f>
        <v>0</v>
      </c>
      <c r="AN14" s="123">
        <f>SUMIFS('2. Scope of Works'!$S$10:$S$105,'2. Scope of Works'!$H$10:$H$105,'4. Summary of Resilience Works'!$E14,'2. Scope of Works'!$I$10:$I$105,'4. Summary of Resilience Works'!AN$9)</f>
        <v>0</v>
      </c>
      <c r="AO14" s="123">
        <f>SUMIFS('2. Scope of Works'!$S$10:$S$105,'2. Scope of Works'!$H$10:$H$105,'4. Summary of Resilience Works'!$E14,'2. Scope of Works'!$I$10:$I$105,'4. Summary of Resilience Works'!AO$9)</f>
        <v>0</v>
      </c>
      <c r="AP14" s="123">
        <f>SUMIFS('2. Scope of Works'!$S$10:$S$105,'2. Scope of Works'!$H$10:$H$105,'4. Summary of Resilience Works'!$E14,'2. Scope of Works'!$I$10:$I$105,'4. Summary of Resilience Works'!AP$9)</f>
        <v>0</v>
      </c>
      <c r="AQ14" s="123">
        <f>SUMIFS('2. Scope of Works'!$S$10:$S$105,'2. Scope of Works'!$H$10:$H$105,'4. Summary of Resilience Works'!$E14,'2. Scope of Works'!$I$10:$I$105,'4. Summary of Resilience Works'!AQ$9)</f>
        <v>0</v>
      </c>
      <c r="AR14" s="123">
        <f>SUMIFS('2. Scope of Works'!$S$10:$S$105,'2. Scope of Works'!$H$10:$H$105,'4. Summary of Resilience Works'!$E14,'2. Scope of Works'!$I$10:$I$105,'4. Summary of Resilience Works'!AR$9)</f>
        <v>0</v>
      </c>
      <c r="AS14" s="123">
        <f>SUMIFS('2. Scope of Works'!$S$10:$S$105,'2. Scope of Works'!$H$10:$H$105,'4. Summary of Resilience Works'!$E14,'2. Scope of Works'!$I$10:$I$105,'4. Summary of Resilience Works'!AS$9)</f>
        <v>0</v>
      </c>
      <c r="AT14" s="123">
        <f>SUMIFS('2. Scope of Works'!$S$10:$S$105,'2. Scope of Works'!$H$10:$H$105,'4. Summary of Resilience Works'!$E14,'2. Scope of Works'!$I$10:$I$105,'4. Summary of Resilience Works'!AT$9)</f>
        <v>0</v>
      </c>
      <c r="AU14" s="123">
        <f>SUMIFS('2. Scope of Works'!$S$10:$S$105,'2. Scope of Works'!$H$10:$H$105,'4. Summary of Resilience Works'!$E14,'2. Scope of Works'!$I$10:$I$105,'4. Summary of Resilience Works'!AU$9)</f>
        <v>0</v>
      </c>
      <c r="AV14" s="123">
        <f>SUMIFS('2. Scope of Works'!$S$10:$S$105,'2. Scope of Works'!$H$10:$H$105,'4. Summary of Resilience Works'!$E14,'2. Scope of Works'!$I$10:$I$105,'4. Summary of Resilience Works'!AV$9)</f>
        <v>0</v>
      </c>
      <c r="AW14" s="123">
        <f>SUMIFS('2. Scope of Works'!$S$10:$S$105,'2. Scope of Works'!$H$10:$H$105,'4. Summary of Resilience Works'!$E14,'2. Scope of Works'!$I$10:$I$105,'4. Summary of Resilience Works'!AW$9)</f>
        <v>0</v>
      </c>
      <c r="AX14" s="123">
        <f>SUMIFS('2. Scope of Works'!$S$10:$S$105,'2. Scope of Works'!$H$10:$H$105,'4. Summary of Resilience Works'!$E14,'2. Scope of Works'!$I$10:$I$105,'4. Summary of Resilience Works'!AX$9)</f>
        <v>0</v>
      </c>
      <c r="AY14" s="123">
        <f>SUMIFS('2. Scope of Works'!$S$10:$S$105,'2. Scope of Works'!$H$10:$H$105,'4. Summary of Resilience Works'!$E14,'2. Scope of Works'!$I$10:$I$105,'4. Summary of Resilience Works'!AY$9)</f>
        <v>0</v>
      </c>
      <c r="AZ14" s="123">
        <f>SUMIFS('2. Scope of Works'!$S$10:$S$105,'2. Scope of Works'!$H$10:$H$105,'4. Summary of Resilience Works'!$E14,'2. Scope of Works'!$I$10:$I$105,'4. Summary of Resilience Works'!AZ$9)</f>
        <v>0</v>
      </c>
      <c r="BA14" s="123">
        <f>SUMIFS('2. Scope of Works'!$S$10:$S$105,'2. Scope of Works'!$H$10:$H$105,'4. Summary of Resilience Works'!$E14,'2. Scope of Works'!$I$10:$I$105,'4. Summary of Resilience Works'!BA$9)</f>
        <v>0</v>
      </c>
      <c r="BB14" s="123">
        <f>SUMIFS('2. Scope of Works'!$S$10:$S$105,'2. Scope of Works'!$H$10:$H$105,'4. Summary of Resilience Works'!$E14,'2. Scope of Works'!$I$10:$I$105,'4. Summary of Resilience Works'!BB$9)</f>
        <v>0</v>
      </c>
      <c r="BC14" s="123">
        <f>SUMIFS('2. Scope of Works'!$S$10:$S$105,'2. Scope of Works'!$H$10:$H$105,'4. Summary of Resilience Works'!$E14,'2. Scope of Works'!$I$10:$I$105,'4. Summary of Resilience Works'!BC$9)</f>
        <v>0</v>
      </c>
      <c r="BD14" s="123">
        <f>SUMIFS('2. Scope of Works'!$S$10:$S$105,'2. Scope of Works'!$H$10:$H$105,'4. Summary of Resilience Works'!$E14,'2. Scope of Works'!$I$10:$I$105,'4. Summary of Resilience Works'!BD$9)</f>
        <v>0</v>
      </c>
      <c r="BE14" s="123">
        <f>SUMIFS('2. Scope of Works'!$S$10:$S$105,'2. Scope of Works'!$H$10:$H$105,'4. Summary of Resilience Works'!$E14,'2. Scope of Works'!$I$10:$I$105,'4. Summary of Resilience Works'!BE$9)</f>
        <v>0</v>
      </c>
      <c r="BF14" s="123">
        <f>SUMIFS('2. Scope of Works'!$S$10:$S$105,'2. Scope of Works'!$H$10:$H$105,'4. Summary of Resilience Works'!$E14,'2. Scope of Works'!$I$10:$I$105,'4. Summary of Resilience Works'!BF$9)</f>
        <v>0</v>
      </c>
      <c r="BG14" s="123">
        <f>SUMIFS('2. Scope of Works'!$S$10:$S$105,'2. Scope of Works'!$H$10:$H$105,'4. Summary of Resilience Works'!$E14,'2. Scope of Works'!$I$10:$I$105,'4. Summary of Resilience Works'!BG$9)</f>
        <v>0</v>
      </c>
    </row>
    <row r="15" spans="3:59" s="16" customFormat="1" x14ac:dyDescent="0.3">
      <c r="C15" s="125" t="s">
        <v>181</v>
      </c>
      <c r="D15" s="126" t="s">
        <v>182</v>
      </c>
      <c r="E15" s="119" t="s">
        <v>193</v>
      </c>
      <c r="F15" s="120" t="s">
        <v>194</v>
      </c>
      <c r="H15" s="121" t="str">
        <f>IF(SUMIF('2. Scope of Works'!$H$10:$H$105,'4. Summary of Resilience Works'!E15,'2. Scope of Works'!$Q$10:$Q$105)=0,"",SUMIF('2. Scope of Works'!$H$10:$H$105,'4. Summary of Resilience Works'!E15,'2. Scope of Works'!$Q$10:$Q$105))</f>
        <v/>
      </c>
      <c r="I15" s="121" t="str">
        <f>IF(SUMIF('2. Scope of Works'!$H$10:$H$105,'4. Summary of Resilience Works'!E15,'2. Scope of Works'!$R$10:$R$105)=0,"",SUMIF('2. Scope of Works'!$H$10:$H$105,'4. Summary of Resilience Works'!E15,'2. Scope of Works'!$R$10:$R$105))</f>
        <v/>
      </c>
      <c r="J15" s="121" t="str">
        <f>IF(SUMIF('2. Scope of Works'!$H$10:$H$105,'4. Summary of Resilience Works'!E15,'2. Scope of Works'!$S$10:$S$105)=0,"",SUMIF('2. Scope of Works'!$H$10:$H$105,'4. Summary of Resilience Works'!E15,'2. Scope of Works'!$S$10:$S$105))</f>
        <v/>
      </c>
      <c r="K15" s="122" t="str">
        <f>IF(SUMIFS('2. Scope of Works'!$S$10:$S$105,'2. Scope of Works'!$H$10:$H$105,$E15,'2. Scope of Works'!$P$10:$P$105,"Y")&gt;0,"Y","")</f>
        <v/>
      </c>
      <c r="O15" s="123">
        <f>SUMIFS('2. Scope of Works'!$S$10:$S$105,'2. Scope of Works'!$H$10:$H$105,'4. Summary of Resilience Works'!$E15,'2. Scope of Works'!$I$10:$I$105,'4. Summary of Resilience Works'!O$9)</f>
        <v>0</v>
      </c>
      <c r="P15" s="123">
        <f>SUMIFS('2. Scope of Works'!$S$10:$S$105,'2. Scope of Works'!$H$10:$H$105,'4. Summary of Resilience Works'!$E15,'2. Scope of Works'!$I$10:$I$105,'4. Summary of Resilience Works'!P$9)</f>
        <v>0</v>
      </c>
      <c r="Q15" s="123">
        <f>SUMIFS('2. Scope of Works'!$S$10:$S$105,'2. Scope of Works'!$H$10:$H$105,'4. Summary of Resilience Works'!$E15,'2. Scope of Works'!$I$10:$I$105,'4. Summary of Resilience Works'!Q$9)</f>
        <v>0</v>
      </c>
      <c r="R15" s="123">
        <f>SUMIFS('2. Scope of Works'!$S$10:$S$105,'2. Scope of Works'!$H$10:$H$105,'4. Summary of Resilience Works'!$E15,'2. Scope of Works'!$I$10:$I$105,'4. Summary of Resilience Works'!R$9)</f>
        <v>0</v>
      </c>
      <c r="S15" s="123">
        <f>SUMIFS('2. Scope of Works'!$S$10:$S$105,'2. Scope of Works'!$H$10:$H$105,'4. Summary of Resilience Works'!$E15,'2. Scope of Works'!$I$10:$I$105,'4. Summary of Resilience Works'!S$9)</f>
        <v>0</v>
      </c>
      <c r="T15" s="123">
        <f>SUMIFS('2. Scope of Works'!$S$10:$S$105,'2. Scope of Works'!$H$10:$H$105,'4. Summary of Resilience Works'!$E15,'2. Scope of Works'!$I$10:$I$105,'4. Summary of Resilience Works'!T$9)</f>
        <v>0</v>
      </c>
      <c r="U15" s="123">
        <f>SUMIFS('2. Scope of Works'!$S$10:$S$105,'2. Scope of Works'!$H$10:$H$105,'4. Summary of Resilience Works'!$E15,'2. Scope of Works'!$I$10:$I$105,'4. Summary of Resilience Works'!U$9)</f>
        <v>0</v>
      </c>
      <c r="V15" s="123">
        <f>SUMIFS('2. Scope of Works'!$S$10:$S$105,'2. Scope of Works'!$H$10:$H$105,'4. Summary of Resilience Works'!$E15,'2. Scope of Works'!$I$10:$I$105,'4. Summary of Resilience Works'!V$9)</f>
        <v>0</v>
      </c>
      <c r="W15" s="123">
        <f>SUMIFS('2. Scope of Works'!$S$10:$S$105,'2. Scope of Works'!$H$10:$H$105,'4. Summary of Resilience Works'!$E15,'2. Scope of Works'!$I$10:$I$105,'4. Summary of Resilience Works'!W$9)</f>
        <v>0</v>
      </c>
      <c r="X15" s="123">
        <f>SUMIFS('2. Scope of Works'!$S$10:$S$105,'2. Scope of Works'!$H$10:$H$105,'4. Summary of Resilience Works'!$E15,'2. Scope of Works'!$I$10:$I$105,'4. Summary of Resilience Works'!X$9)</f>
        <v>0</v>
      </c>
      <c r="Y15" s="123">
        <f>SUMIFS('2. Scope of Works'!$S$10:$S$105,'2. Scope of Works'!$H$10:$H$105,'4. Summary of Resilience Works'!$E15,'2. Scope of Works'!$I$10:$I$105,'4. Summary of Resilience Works'!Y$9)</f>
        <v>0</v>
      </c>
      <c r="Z15" s="123">
        <f>SUMIFS('2. Scope of Works'!$S$10:$S$105,'2. Scope of Works'!$H$10:$H$105,'4. Summary of Resilience Works'!$E15,'2. Scope of Works'!$I$10:$I$105,'4. Summary of Resilience Works'!Z$9)</f>
        <v>0</v>
      </c>
      <c r="AA15" s="123">
        <f>SUMIFS('2. Scope of Works'!$S$10:$S$105,'2. Scope of Works'!$H$10:$H$105,'4. Summary of Resilience Works'!$E15,'2. Scope of Works'!$I$10:$I$105,'4. Summary of Resilience Works'!AA$9)</f>
        <v>0</v>
      </c>
      <c r="AB15" s="123">
        <f>SUMIFS('2. Scope of Works'!$S$10:$S$105,'2. Scope of Works'!$H$10:$H$105,'4. Summary of Resilience Works'!$E15,'2. Scope of Works'!$I$10:$I$105,'4. Summary of Resilience Works'!AB$9)</f>
        <v>0</v>
      </c>
      <c r="AC15" s="123">
        <f>SUMIFS('2. Scope of Works'!$S$10:$S$105,'2. Scope of Works'!$H$10:$H$105,'4. Summary of Resilience Works'!$E15,'2. Scope of Works'!$I$10:$I$105,'4. Summary of Resilience Works'!AC$9)</f>
        <v>0</v>
      </c>
      <c r="AD15" s="123">
        <f>SUMIFS('2. Scope of Works'!$S$10:$S$105,'2. Scope of Works'!$H$10:$H$105,'4. Summary of Resilience Works'!$E15,'2. Scope of Works'!$I$10:$I$105,'4. Summary of Resilience Works'!AD$9)</f>
        <v>0</v>
      </c>
      <c r="AE15" s="123">
        <f>SUMIFS('2. Scope of Works'!$S$10:$S$105,'2. Scope of Works'!$H$10:$H$105,'4. Summary of Resilience Works'!$E15,'2. Scope of Works'!$I$10:$I$105,'4. Summary of Resilience Works'!AE$9)</f>
        <v>0</v>
      </c>
      <c r="AF15" s="123">
        <f>SUMIFS('2. Scope of Works'!$S$10:$S$105,'2. Scope of Works'!$H$10:$H$105,'4. Summary of Resilience Works'!$E15,'2. Scope of Works'!$I$10:$I$105,'4. Summary of Resilience Works'!AF$9)</f>
        <v>0</v>
      </c>
      <c r="AG15" s="123">
        <f>SUMIFS('2. Scope of Works'!$S$10:$S$105,'2. Scope of Works'!$H$10:$H$105,'4. Summary of Resilience Works'!$E15,'2. Scope of Works'!$I$10:$I$105,'4. Summary of Resilience Works'!AG$9)</f>
        <v>0</v>
      </c>
      <c r="AH15" s="123">
        <f>SUMIFS('2. Scope of Works'!$S$10:$S$105,'2. Scope of Works'!$H$10:$H$105,'4. Summary of Resilience Works'!$E15,'2. Scope of Works'!$I$10:$I$105,'4. Summary of Resilience Works'!AH$9)</f>
        <v>0</v>
      </c>
      <c r="AI15" s="123">
        <f>SUMIFS('2. Scope of Works'!$S$10:$S$105,'2. Scope of Works'!$H$10:$H$105,'4. Summary of Resilience Works'!$E15,'2. Scope of Works'!$I$10:$I$105,'4. Summary of Resilience Works'!AI$9)</f>
        <v>0</v>
      </c>
      <c r="AJ15" s="123">
        <f>SUMIFS('2. Scope of Works'!$S$10:$S$105,'2. Scope of Works'!$H$10:$H$105,'4. Summary of Resilience Works'!$E15,'2. Scope of Works'!$I$10:$I$105,'4. Summary of Resilience Works'!AJ$9)</f>
        <v>0</v>
      </c>
      <c r="AK15" s="123">
        <f>SUMIFS('2. Scope of Works'!$S$10:$S$105,'2. Scope of Works'!$H$10:$H$105,'4. Summary of Resilience Works'!$E15,'2. Scope of Works'!$I$10:$I$105,'4. Summary of Resilience Works'!AK$9)</f>
        <v>0</v>
      </c>
      <c r="AL15" s="123">
        <f>SUMIFS('2. Scope of Works'!$S$10:$S$105,'2. Scope of Works'!$H$10:$H$105,'4. Summary of Resilience Works'!$E15,'2. Scope of Works'!$I$10:$I$105,'4. Summary of Resilience Works'!AL$9)</f>
        <v>0</v>
      </c>
      <c r="AM15" s="123">
        <f>SUMIFS('2. Scope of Works'!$S$10:$S$105,'2. Scope of Works'!$H$10:$H$105,'4. Summary of Resilience Works'!$E15,'2. Scope of Works'!$I$10:$I$105,'4. Summary of Resilience Works'!AM$9)</f>
        <v>0</v>
      </c>
      <c r="AN15" s="123">
        <f>SUMIFS('2. Scope of Works'!$S$10:$S$105,'2. Scope of Works'!$H$10:$H$105,'4. Summary of Resilience Works'!$E15,'2. Scope of Works'!$I$10:$I$105,'4. Summary of Resilience Works'!AN$9)</f>
        <v>0</v>
      </c>
      <c r="AO15" s="123">
        <f>SUMIFS('2. Scope of Works'!$S$10:$S$105,'2. Scope of Works'!$H$10:$H$105,'4. Summary of Resilience Works'!$E15,'2. Scope of Works'!$I$10:$I$105,'4. Summary of Resilience Works'!AO$9)</f>
        <v>0</v>
      </c>
      <c r="AP15" s="123">
        <f>SUMIFS('2. Scope of Works'!$S$10:$S$105,'2. Scope of Works'!$H$10:$H$105,'4. Summary of Resilience Works'!$E15,'2. Scope of Works'!$I$10:$I$105,'4. Summary of Resilience Works'!AP$9)</f>
        <v>0</v>
      </c>
      <c r="AQ15" s="123">
        <f>SUMIFS('2. Scope of Works'!$S$10:$S$105,'2. Scope of Works'!$H$10:$H$105,'4. Summary of Resilience Works'!$E15,'2. Scope of Works'!$I$10:$I$105,'4. Summary of Resilience Works'!AQ$9)</f>
        <v>0</v>
      </c>
      <c r="AR15" s="123">
        <f>SUMIFS('2. Scope of Works'!$S$10:$S$105,'2. Scope of Works'!$H$10:$H$105,'4. Summary of Resilience Works'!$E15,'2. Scope of Works'!$I$10:$I$105,'4. Summary of Resilience Works'!AR$9)</f>
        <v>0</v>
      </c>
      <c r="AS15" s="123">
        <f>SUMIFS('2. Scope of Works'!$S$10:$S$105,'2. Scope of Works'!$H$10:$H$105,'4. Summary of Resilience Works'!$E15,'2. Scope of Works'!$I$10:$I$105,'4. Summary of Resilience Works'!AS$9)</f>
        <v>0</v>
      </c>
      <c r="AT15" s="123">
        <f>SUMIFS('2. Scope of Works'!$S$10:$S$105,'2. Scope of Works'!$H$10:$H$105,'4. Summary of Resilience Works'!$E15,'2. Scope of Works'!$I$10:$I$105,'4. Summary of Resilience Works'!AT$9)</f>
        <v>0</v>
      </c>
      <c r="AU15" s="123">
        <f>SUMIFS('2. Scope of Works'!$S$10:$S$105,'2. Scope of Works'!$H$10:$H$105,'4. Summary of Resilience Works'!$E15,'2. Scope of Works'!$I$10:$I$105,'4. Summary of Resilience Works'!AU$9)</f>
        <v>0</v>
      </c>
      <c r="AV15" s="123">
        <f>SUMIFS('2. Scope of Works'!$S$10:$S$105,'2. Scope of Works'!$H$10:$H$105,'4. Summary of Resilience Works'!$E15,'2. Scope of Works'!$I$10:$I$105,'4. Summary of Resilience Works'!AV$9)</f>
        <v>0</v>
      </c>
      <c r="AW15" s="123">
        <f>SUMIFS('2. Scope of Works'!$S$10:$S$105,'2. Scope of Works'!$H$10:$H$105,'4. Summary of Resilience Works'!$E15,'2. Scope of Works'!$I$10:$I$105,'4. Summary of Resilience Works'!AW$9)</f>
        <v>0</v>
      </c>
      <c r="AX15" s="123">
        <f>SUMIFS('2. Scope of Works'!$S$10:$S$105,'2. Scope of Works'!$H$10:$H$105,'4. Summary of Resilience Works'!$E15,'2. Scope of Works'!$I$10:$I$105,'4. Summary of Resilience Works'!AX$9)</f>
        <v>0</v>
      </c>
      <c r="AY15" s="123">
        <f>SUMIFS('2. Scope of Works'!$S$10:$S$105,'2. Scope of Works'!$H$10:$H$105,'4. Summary of Resilience Works'!$E15,'2. Scope of Works'!$I$10:$I$105,'4. Summary of Resilience Works'!AY$9)</f>
        <v>0</v>
      </c>
      <c r="AZ15" s="123">
        <f>SUMIFS('2. Scope of Works'!$S$10:$S$105,'2. Scope of Works'!$H$10:$H$105,'4. Summary of Resilience Works'!$E15,'2. Scope of Works'!$I$10:$I$105,'4. Summary of Resilience Works'!AZ$9)</f>
        <v>0</v>
      </c>
      <c r="BA15" s="123">
        <f>SUMIFS('2. Scope of Works'!$S$10:$S$105,'2. Scope of Works'!$H$10:$H$105,'4. Summary of Resilience Works'!$E15,'2. Scope of Works'!$I$10:$I$105,'4. Summary of Resilience Works'!BA$9)</f>
        <v>0</v>
      </c>
      <c r="BB15" s="123">
        <f>SUMIFS('2. Scope of Works'!$S$10:$S$105,'2. Scope of Works'!$H$10:$H$105,'4. Summary of Resilience Works'!$E15,'2. Scope of Works'!$I$10:$I$105,'4. Summary of Resilience Works'!BB$9)</f>
        <v>0</v>
      </c>
      <c r="BC15" s="123">
        <f>SUMIFS('2. Scope of Works'!$S$10:$S$105,'2. Scope of Works'!$H$10:$H$105,'4. Summary of Resilience Works'!$E15,'2. Scope of Works'!$I$10:$I$105,'4. Summary of Resilience Works'!BC$9)</f>
        <v>0</v>
      </c>
      <c r="BD15" s="123">
        <f>SUMIFS('2. Scope of Works'!$S$10:$S$105,'2. Scope of Works'!$H$10:$H$105,'4. Summary of Resilience Works'!$E15,'2. Scope of Works'!$I$10:$I$105,'4. Summary of Resilience Works'!BD$9)</f>
        <v>0</v>
      </c>
      <c r="BE15" s="123">
        <f>SUMIFS('2. Scope of Works'!$S$10:$S$105,'2. Scope of Works'!$H$10:$H$105,'4. Summary of Resilience Works'!$E15,'2. Scope of Works'!$I$10:$I$105,'4. Summary of Resilience Works'!BE$9)</f>
        <v>0</v>
      </c>
      <c r="BF15" s="123">
        <f>SUMIFS('2. Scope of Works'!$S$10:$S$105,'2. Scope of Works'!$H$10:$H$105,'4. Summary of Resilience Works'!$E15,'2. Scope of Works'!$I$10:$I$105,'4. Summary of Resilience Works'!BF$9)</f>
        <v>0</v>
      </c>
      <c r="BG15" s="123">
        <f>SUMIFS('2. Scope of Works'!$S$10:$S$105,'2. Scope of Works'!$H$10:$H$105,'4. Summary of Resilience Works'!$E15,'2. Scope of Works'!$I$10:$I$105,'4. Summary of Resilience Works'!BG$9)</f>
        <v>0</v>
      </c>
    </row>
    <row r="16" spans="3:59" s="16" customFormat="1" ht="28.8" x14ac:dyDescent="0.3">
      <c r="C16" s="117" t="s">
        <v>195</v>
      </c>
      <c r="D16" s="118" t="s">
        <v>196</v>
      </c>
      <c r="E16" s="119" t="s">
        <v>197</v>
      </c>
      <c r="F16" s="120" t="s">
        <v>198</v>
      </c>
      <c r="H16" s="121" t="str">
        <f>IF(SUMIF('2. Scope of Works'!$H$10:$H$105,'4. Summary of Resilience Works'!E16,'2. Scope of Works'!$Q$10:$Q$105)=0,"",SUMIF('2. Scope of Works'!$H$10:$H$105,'4. Summary of Resilience Works'!E16,'2. Scope of Works'!$Q$10:$Q$105))</f>
        <v/>
      </c>
      <c r="I16" s="121" t="str">
        <f>IF(SUMIF('2. Scope of Works'!$H$10:$H$105,'4. Summary of Resilience Works'!E16,'2. Scope of Works'!$R$10:$R$105)=0,"",SUMIF('2. Scope of Works'!$H$10:$H$105,'4. Summary of Resilience Works'!E16,'2. Scope of Works'!$R$10:$R$105))</f>
        <v/>
      </c>
      <c r="J16" s="121" t="str">
        <f>IF(SUMIF('2. Scope of Works'!$H$10:$H$105,'4. Summary of Resilience Works'!E16,'2. Scope of Works'!$S$10:$S$105)=0,"",SUMIF('2. Scope of Works'!$H$10:$H$105,'4. Summary of Resilience Works'!E16,'2. Scope of Works'!$S$10:$S$105))</f>
        <v/>
      </c>
      <c r="K16" s="122" t="str">
        <f>IF(SUMIFS('2. Scope of Works'!$S$10:$S$105,'2. Scope of Works'!$H$10:$H$105,$E16,'2. Scope of Works'!$P$10:$P$105,"Y")&gt;0,"Y","")</f>
        <v/>
      </c>
      <c r="O16" s="123">
        <f>SUMIFS('2. Scope of Works'!$S$10:$S$105,'2. Scope of Works'!$H$10:$H$105,'4. Summary of Resilience Works'!$E16,'2. Scope of Works'!$I$10:$I$105,'4. Summary of Resilience Works'!O$9)</f>
        <v>0</v>
      </c>
      <c r="P16" s="123">
        <f>SUMIFS('2. Scope of Works'!$S$10:$S$105,'2. Scope of Works'!$H$10:$H$105,'4. Summary of Resilience Works'!$E16,'2. Scope of Works'!$I$10:$I$105,'4. Summary of Resilience Works'!P$9)</f>
        <v>0</v>
      </c>
      <c r="Q16" s="123">
        <f>SUMIFS('2. Scope of Works'!$S$10:$S$105,'2. Scope of Works'!$H$10:$H$105,'4. Summary of Resilience Works'!$E16,'2. Scope of Works'!$I$10:$I$105,'4. Summary of Resilience Works'!Q$9)</f>
        <v>0</v>
      </c>
      <c r="R16" s="123">
        <f>SUMIFS('2. Scope of Works'!$S$10:$S$105,'2. Scope of Works'!$H$10:$H$105,'4. Summary of Resilience Works'!$E16,'2. Scope of Works'!$I$10:$I$105,'4. Summary of Resilience Works'!R$9)</f>
        <v>0</v>
      </c>
      <c r="S16" s="123">
        <f>SUMIFS('2. Scope of Works'!$S$10:$S$105,'2. Scope of Works'!$H$10:$H$105,'4. Summary of Resilience Works'!$E16,'2. Scope of Works'!$I$10:$I$105,'4. Summary of Resilience Works'!S$9)</f>
        <v>0</v>
      </c>
      <c r="T16" s="123">
        <f>SUMIFS('2. Scope of Works'!$S$10:$S$105,'2. Scope of Works'!$H$10:$H$105,'4. Summary of Resilience Works'!$E16,'2. Scope of Works'!$I$10:$I$105,'4. Summary of Resilience Works'!T$9)</f>
        <v>0</v>
      </c>
      <c r="U16" s="123">
        <f>SUMIFS('2. Scope of Works'!$S$10:$S$105,'2. Scope of Works'!$H$10:$H$105,'4. Summary of Resilience Works'!$E16,'2. Scope of Works'!$I$10:$I$105,'4. Summary of Resilience Works'!U$9)</f>
        <v>0</v>
      </c>
      <c r="V16" s="123">
        <f>SUMIFS('2. Scope of Works'!$S$10:$S$105,'2. Scope of Works'!$H$10:$H$105,'4. Summary of Resilience Works'!$E16,'2. Scope of Works'!$I$10:$I$105,'4. Summary of Resilience Works'!V$9)</f>
        <v>0</v>
      </c>
      <c r="W16" s="123">
        <f>SUMIFS('2. Scope of Works'!$S$10:$S$105,'2. Scope of Works'!$H$10:$H$105,'4. Summary of Resilience Works'!$E16,'2. Scope of Works'!$I$10:$I$105,'4. Summary of Resilience Works'!W$9)</f>
        <v>0</v>
      </c>
      <c r="X16" s="123">
        <f>SUMIFS('2. Scope of Works'!$S$10:$S$105,'2. Scope of Works'!$H$10:$H$105,'4. Summary of Resilience Works'!$E16,'2. Scope of Works'!$I$10:$I$105,'4. Summary of Resilience Works'!X$9)</f>
        <v>0</v>
      </c>
      <c r="Y16" s="123">
        <f>SUMIFS('2. Scope of Works'!$S$10:$S$105,'2. Scope of Works'!$H$10:$H$105,'4. Summary of Resilience Works'!$E16,'2. Scope of Works'!$I$10:$I$105,'4. Summary of Resilience Works'!Y$9)</f>
        <v>0</v>
      </c>
      <c r="Z16" s="123">
        <f>SUMIFS('2. Scope of Works'!$S$10:$S$105,'2. Scope of Works'!$H$10:$H$105,'4. Summary of Resilience Works'!$E16,'2. Scope of Works'!$I$10:$I$105,'4. Summary of Resilience Works'!Z$9)</f>
        <v>0</v>
      </c>
      <c r="AA16" s="123">
        <f>SUMIFS('2. Scope of Works'!$S$10:$S$105,'2. Scope of Works'!$H$10:$H$105,'4. Summary of Resilience Works'!$E16,'2. Scope of Works'!$I$10:$I$105,'4. Summary of Resilience Works'!AA$9)</f>
        <v>0</v>
      </c>
      <c r="AB16" s="123">
        <f>SUMIFS('2. Scope of Works'!$S$10:$S$105,'2. Scope of Works'!$H$10:$H$105,'4. Summary of Resilience Works'!$E16,'2. Scope of Works'!$I$10:$I$105,'4. Summary of Resilience Works'!AB$9)</f>
        <v>0</v>
      </c>
      <c r="AC16" s="123">
        <f>SUMIFS('2. Scope of Works'!$S$10:$S$105,'2. Scope of Works'!$H$10:$H$105,'4. Summary of Resilience Works'!$E16,'2. Scope of Works'!$I$10:$I$105,'4. Summary of Resilience Works'!AC$9)</f>
        <v>0</v>
      </c>
      <c r="AD16" s="123">
        <f>SUMIFS('2. Scope of Works'!$S$10:$S$105,'2. Scope of Works'!$H$10:$H$105,'4. Summary of Resilience Works'!$E16,'2. Scope of Works'!$I$10:$I$105,'4. Summary of Resilience Works'!AD$9)</f>
        <v>0</v>
      </c>
      <c r="AE16" s="123">
        <f>SUMIFS('2. Scope of Works'!$S$10:$S$105,'2. Scope of Works'!$H$10:$H$105,'4. Summary of Resilience Works'!$E16,'2. Scope of Works'!$I$10:$I$105,'4. Summary of Resilience Works'!AE$9)</f>
        <v>0</v>
      </c>
      <c r="AF16" s="123">
        <f>SUMIFS('2. Scope of Works'!$S$10:$S$105,'2. Scope of Works'!$H$10:$H$105,'4. Summary of Resilience Works'!$E16,'2. Scope of Works'!$I$10:$I$105,'4. Summary of Resilience Works'!AF$9)</f>
        <v>0</v>
      </c>
      <c r="AG16" s="123">
        <f>SUMIFS('2. Scope of Works'!$S$10:$S$105,'2. Scope of Works'!$H$10:$H$105,'4. Summary of Resilience Works'!$E16,'2. Scope of Works'!$I$10:$I$105,'4. Summary of Resilience Works'!AG$9)</f>
        <v>0</v>
      </c>
      <c r="AH16" s="123">
        <f>SUMIFS('2. Scope of Works'!$S$10:$S$105,'2. Scope of Works'!$H$10:$H$105,'4. Summary of Resilience Works'!$E16,'2. Scope of Works'!$I$10:$I$105,'4. Summary of Resilience Works'!AH$9)</f>
        <v>0</v>
      </c>
      <c r="AI16" s="123">
        <f>SUMIFS('2. Scope of Works'!$S$10:$S$105,'2. Scope of Works'!$H$10:$H$105,'4. Summary of Resilience Works'!$E16,'2. Scope of Works'!$I$10:$I$105,'4. Summary of Resilience Works'!AI$9)</f>
        <v>0</v>
      </c>
      <c r="AJ16" s="123">
        <f>SUMIFS('2. Scope of Works'!$S$10:$S$105,'2. Scope of Works'!$H$10:$H$105,'4. Summary of Resilience Works'!$E16,'2. Scope of Works'!$I$10:$I$105,'4. Summary of Resilience Works'!AJ$9)</f>
        <v>0</v>
      </c>
      <c r="AK16" s="123">
        <f>SUMIFS('2. Scope of Works'!$S$10:$S$105,'2. Scope of Works'!$H$10:$H$105,'4. Summary of Resilience Works'!$E16,'2. Scope of Works'!$I$10:$I$105,'4. Summary of Resilience Works'!AK$9)</f>
        <v>0</v>
      </c>
      <c r="AL16" s="123">
        <f>SUMIFS('2. Scope of Works'!$S$10:$S$105,'2. Scope of Works'!$H$10:$H$105,'4. Summary of Resilience Works'!$E16,'2. Scope of Works'!$I$10:$I$105,'4. Summary of Resilience Works'!AL$9)</f>
        <v>0</v>
      </c>
      <c r="AM16" s="123">
        <f>SUMIFS('2. Scope of Works'!$S$10:$S$105,'2. Scope of Works'!$H$10:$H$105,'4. Summary of Resilience Works'!$E16,'2. Scope of Works'!$I$10:$I$105,'4. Summary of Resilience Works'!AM$9)</f>
        <v>0</v>
      </c>
      <c r="AN16" s="123">
        <f>SUMIFS('2. Scope of Works'!$S$10:$S$105,'2. Scope of Works'!$H$10:$H$105,'4. Summary of Resilience Works'!$E16,'2. Scope of Works'!$I$10:$I$105,'4. Summary of Resilience Works'!AN$9)</f>
        <v>0</v>
      </c>
      <c r="AO16" s="123">
        <f>SUMIFS('2. Scope of Works'!$S$10:$S$105,'2. Scope of Works'!$H$10:$H$105,'4. Summary of Resilience Works'!$E16,'2. Scope of Works'!$I$10:$I$105,'4. Summary of Resilience Works'!AO$9)</f>
        <v>0</v>
      </c>
      <c r="AP16" s="123">
        <f>SUMIFS('2. Scope of Works'!$S$10:$S$105,'2. Scope of Works'!$H$10:$H$105,'4. Summary of Resilience Works'!$E16,'2. Scope of Works'!$I$10:$I$105,'4. Summary of Resilience Works'!AP$9)</f>
        <v>0</v>
      </c>
      <c r="AQ16" s="123">
        <f>SUMIFS('2. Scope of Works'!$S$10:$S$105,'2. Scope of Works'!$H$10:$H$105,'4. Summary of Resilience Works'!$E16,'2. Scope of Works'!$I$10:$I$105,'4. Summary of Resilience Works'!AQ$9)</f>
        <v>0</v>
      </c>
      <c r="AR16" s="123">
        <f>SUMIFS('2. Scope of Works'!$S$10:$S$105,'2. Scope of Works'!$H$10:$H$105,'4. Summary of Resilience Works'!$E16,'2. Scope of Works'!$I$10:$I$105,'4. Summary of Resilience Works'!AR$9)</f>
        <v>0</v>
      </c>
      <c r="AS16" s="123">
        <f>SUMIFS('2. Scope of Works'!$S$10:$S$105,'2. Scope of Works'!$H$10:$H$105,'4. Summary of Resilience Works'!$E16,'2. Scope of Works'!$I$10:$I$105,'4. Summary of Resilience Works'!AS$9)</f>
        <v>0</v>
      </c>
      <c r="AT16" s="123">
        <f>SUMIFS('2. Scope of Works'!$S$10:$S$105,'2. Scope of Works'!$H$10:$H$105,'4. Summary of Resilience Works'!$E16,'2. Scope of Works'!$I$10:$I$105,'4. Summary of Resilience Works'!AT$9)</f>
        <v>0</v>
      </c>
      <c r="AU16" s="123">
        <f>SUMIFS('2. Scope of Works'!$S$10:$S$105,'2. Scope of Works'!$H$10:$H$105,'4. Summary of Resilience Works'!$E16,'2. Scope of Works'!$I$10:$I$105,'4. Summary of Resilience Works'!AU$9)</f>
        <v>0</v>
      </c>
      <c r="AV16" s="123">
        <f>SUMIFS('2. Scope of Works'!$S$10:$S$105,'2. Scope of Works'!$H$10:$H$105,'4. Summary of Resilience Works'!$E16,'2. Scope of Works'!$I$10:$I$105,'4. Summary of Resilience Works'!AV$9)</f>
        <v>0</v>
      </c>
      <c r="AW16" s="123">
        <f>SUMIFS('2. Scope of Works'!$S$10:$S$105,'2. Scope of Works'!$H$10:$H$105,'4. Summary of Resilience Works'!$E16,'2. Scope of Works'!$I$10:$I$105,'4. Summary of Resilience Works'!AW$9)</f>
        <v>0</v>
      </c>
      <c r="AX16" s="123">
        <f>SUMIFS('2. Scope of Works'!$S$10:$S$105,'2. Scope of Works'!$H$10:$H$105,'4. Summary of Resilience Works'!$E16,'2. Scope of Works'!$I$10:$I$105,'4. Summary of Resilience Works'!AX$9)</f>
        <v>0</v>
      </c>
      <c r="AY16" s="123">
        <f>SUMIFS('2. Scope of Works'!$S$10:$S$105,'2. Scope of Works'!$H$10:$H$105,'4. Summary of Resilience Works'!$E16,'2. Scope of Works'!$I$10:$I$105,'4. Summary of Resilience Works'!AY$9)</f>
        <v>0</v>
      </c>
      <c r="AZ16" s="123">
        <f>SUMIFS('2. Scope of Works'!$S$10:$S$105,'2. Scope of Works'!$H$10:$H$105,'4. Summary of Resilience Works'!$E16,'2. Scope of Works'!$I$10:$I$105,'4. Summary of Resilience Works'!AZ$9)</f>
        <v>0</v>
      </c>
      <c r="BA16" s="123">
        <f>SUMIFS('2. Scope of Works'!$S$10:$S$105,'2. Scope of Works'!$H$10:$H$105,'4. Summary of Resilience Works'!$E16,'2. Scope of Works'!$I$10:$I$105,'4. Summary of Resilience Works'!BA$9)</f>
        <v>0</v>
      </c>
      <c r="BB16" s="123">
        <f>SUMIFS('2. Scope of Works'!$S$10:$S$105,'2. Scope of Works'!$H$10:$H$105,'4. Summary of Resilience Works'!$E16,'2. Scope of Works'!$I$10:$I$105,'4. Summary of Resilience Works'!BB$9)</f>
        <v>0</v>
      </c>
      <c r="BC16" s="123">
        <f>SUMIFS('2. Scope of Works'!$S$10:$S$105,'2. Scope of Works'!$H$10:$H$105,'4. Summary of Resilience Works'!$E16,'2. Scope of Works'!$I$10:$I$105,'4. Summary of Resilience Works'!BC$9)</f>
        <v>0</v>
      </c>
      <c r="BD16" s="123">
        <f>SUMIFS('2. Scope of Works'!$S$10:$S$105,'2. Scope of Works'!$H$10:$H$105,'4. Summary of Resilience Works'!$E16,'2. Scope of Works'!$I$10:$I$105,'4. Summary of Resilience Works'!BD$9)</f>
        <v>0</v>
      </c>
      <c r="BE16" s="123">
        <f>SUMIFS('2. Scope of Works'!$S$10:$S$105,'2. Scope of Works'!$H$10:$H$105,'4. Summary of Resilience Works'!$E16,'2. Scope of Works'!$I$10:$I$105,'4. Summary of Resilience Works'!BE$9)</f>
        <v>0</v>
      </c>
      <c r="BF16" s="123">
        <f>SUMIFS('2. Scope of Works'!$S$10:$S$105,'2. Scope of Works'!$H$10:$H$105,'4. Summary of Resilience Works'!$E16,'2. Scope of Works'!$I$10:$I$105,'4. Summary of Resilience Works'!BF$9)</f>
        <v>0</v>
      </c>
      <c r="BG16" s="123">
        <f>SUMIFS('2. Scope of Works'!$S$10:$S$105,'2. Scope of Works'!$H$10:$H$105,'4. Summary of Resilience Works'!$E16,'2. Scope of Works'!$I$10:$I$105,'4. Summary of Resilience Works'!BG$9)</f>
        <v>0</v>
      </c>
    </row>
    <row r="17" spans="3:59" s="16" customFormat="1" x14ac:dyDescent="0.3">
      <c r="C17" s="124" t="s">
        <v>195</v>
      </c>
      <c r="D17" s="15" t="s">
        <v>196</v>
      </c>
      <c r="E17" s="119" t="s">
        <v>199</v>
      </c>
      <c r="F17" s="120" t="s">
        <v>200</v>
      </c>
      <c r="H17" s="121" t="str">
        <f>IF(SUMIF('2. Scope of Works'!$H$10:$H$105,'4. Summary of Resilience Works'!E17,'2. Scope of Works'!$Q$10:$Q$105)=0,"",SUMIF('2. Scope of Works'!$H$10:$H$105,'4. Summary of Resilience Works'!E17,'2. Scope of Works'!$Q$10:$Q$105))</f>
        <v/>
      </c>
      <c r="I17" s="121" t="str">
        <f>IF(SUMIF('2. Scope of Works'!$H$10:$H$105,'4. Summary of Resilience Works'!E17,'2. Scope of Works'!$R$10:$R$105)=0,"",SUMIF('2. Scope of Works'!$H$10:$H$105,'4. Summary of Resilience Works'!E17,'2. Scope of Works'!$R$10:$R$105))</f>
        <v/>
      </c>
      <c r="J17" s="121" t="str">
        <f>IF(SUMIF('2. Scope of Works'!$H$10:$H$105,'4. Summary of Resilience Works'!E17,'2. Scope of Works'!$S$10:$S$105)=0,"",SUMIF('2. Scope of Works'!$H$10:$H$105,'4. Summary of Resilience Works'!E17,'2. Scope of Works'!$S$10:$S$105))</f>
        <v/>
      </c>
      <c r="K17" s="122" t="str">
        <f>IF(SUMIFS('2. Scope of Works'!$S$10:$S$105,'2. Scope of Works'!$H$10:$H$105,$E17,'2. Scope of Works'!$P$10:$P$105,"Y")&gt;0,"Y","")</f>
        <v/>
      </c>
      <c r="O17" s="123">
        <f>SUMIFS('2. Scope of Works'!$S$10:$S$105,'2. Scope of Works'!$H$10:$H$105,'4. Summary of Resilience Works'!$E17,'2. Scope of Works'!$I$10:$I$105,'4. Summary of Resilience Works'!O$9)</f>
        <v>0</v>
      </c>
      <c r="P17" s="123">
        <f>SUMIFS('2. Scope of Works'!$S$10:$S$105,'2. Scope of Works'!$H$10:$H$105,'4. Summary of Resilience Works'!$E17,'2. Scope of Works'!$I$10:$I$105,'4. Summary of Resilience Works'!P$9)</f>
        <v>0</v>
      </c>
      <c r="Q17" s="123">
        <f>SUMIFS('2. Scope of Works'!$S$10:$S$105,'2. Scope of Works'!$H$10:$H$105,'4. Summary of Resilience Works'!$E17,'2. Scope of Works'!$I$10:$I$105,'4. Summary of Resilience Works'!Q$9)</f>
        <v>0</v>
      </c>
      <c r="R17" s="123">
        <f>SUMIFS('2. Scope of Works'!$S$10:$S$105,'2. Scope of Works'!$H$10:$H$105,'4. Summary of Resilience Works'!$E17,'2. Scope of Works'!$I$10:$I$105,'4. Summary of Resilience Works'!R$9)</f>
        <v>0</v>
      </c>
      <c r="S17" s="123">
        <f>SUMIFS('2. Scope of Works'!$S$10:$S$105,'2. Scope of Works'!$H$10:$H$105,'4. Summary of Resilience Works'!$E17,'2. Scope of Works'!$I$10:$I$105,'4. Summary of Resilience Works'!S$9)</f>
        <v>0</v>
      </c>
      <c r="T17" s="123">
        <f>SUMIFS('2. Scope of Works'!$S$10:$S$105,'2. Scope of Works'!$H$10:$H$105,'4. Summary of Resilience Works'!$E17,'2. Scope of Works'!$I$10:$I$105,'4. Summary of Resilience Works'!T$9)</f>
        <v>0</v>
      </c>
      <c r="U17" s="123">
        <f>SUMIFS('2. Scope of Works'!$S$10:$S$105,'2. Scope of Works'!$H$10:$H$105,'4. Summary of Resilience Works'!$E17,'2. Scope of Works'!$I$10:$I$105,'4. Summary of Resilience Works'!U$9)</f>
        <v>0</v>
      </c>
      <c r="V17" s="123">
        <f>SUMIFS('2. Scope of Works'!$S$10:$S$105,'2. Scope of Works'!$H$10:$H$105,'4. Summary of Resilience Works'!$E17,'2. Scope of Works'!$I$10:$I$105,'4. Summary of Resilience Works'!V$9)</f>
        <v>0</v>
      </c>
      <c r="W17" s="123">
        <f>SUMIFS('2. Scope of Works'!$S$10:$S$105,'2. Scope of Works'!$H$10:$H$105,'4. Summary of Resilience Works'!$E17,'2. Scope of Works'!$I$10:$I$105,'4. Summary of Resilience Works'!W$9)</f>
        <v>0</v>
      </c>
      <c r="X17" s="123">
        <f>SUMIFS('2. Scope of Works'!$S$10:$S$105,'2. Scope of Works'!$H$10:$H$105,'4. Summary of Resilience Works'!$E17,'2. Scope of Works'!$I$10:$I$105,'4. Summary of Resilience Works'!X$9)</f>
        <v>0</v>
      </c>
      <c r="Y17" s="123">
        <f>SUMIFS('2. Scope of Works'!$S$10:$S$105,'2. Scope of Works'!$H$10:$H$105,'4. Summary of Resilience Works'!$E17,'2. Scope of Works'!$I$10:$I$105,'4. Summary of Resilience Works'!Y$9)</f>
        <v>0</v>
      </c>
      <c r="Z17" s="123">
        <f>SUMIFS('2. Scope of Works'!$S$10:$S$105,'2. Scope of Works'!$H$10:$H$105,'4. Summary of Resilience Works'!$E17,'2. Scope of Works'!$I$10:$I$105,'4. Summary of Resilience Works'!Z$9)</f>
        <v>0</v>
      </c>
      <c r="AA17" s="123">
        <f>SUMIFS('2. Scope of Works'!$S$10:$S$105,'2. Scope of Works'!$H$10:$H$105,'4. Summary of Resilience Works'!$E17,'2. Scope of Works'!$I$10:$I$105,'4. Summary of Resilience Works'!AA$9)</f>
        <v>0</v>
      </c>
      <c r="AB17" s="123">
        <f>SUMIFS('2. Scope of Works'!$S$10:$S$105,'2. Scope of Works'!$H$10:$H$105,'4. Summary of Resilience Works'!$E17,'2. Scope of Works'!$I$10:$I$105,'4. Summary of Resilience Works'!AB$9)</f>
        <v>0</v>
      </c>
      <c r="AC17" s="123">
        <f>SUMIFS('2. Scope of Works'!$S$10:$S$105,'2. Scope of Works'!$H$10:$H$105,'4. Summary of Resilience Works'!$E17,'2. Scope of Works'!$I$10:$I$105,'4. Summary of Resilience Works'!AC$9)</f>
        <v>0</v>
      </c>
      <c r="AD17" s="123">
        <f>SUMIFS('2. Scope of Works'!$S$10:$S$105,'2. Scope of Works'!$H$10:$H$105,'4. Summary of Resilience Works'!$E17,'2. Scope of Works'!$I$10:$I$105,'4. Summary of Resilience Works'!AD$9)</f>
        <v>0</v>
      </c>
      <c r="AE17" s="123">
        <f>SUMIFS('2. Scope of Works'!$S$10:$S$105,'2. Scope of Works'!$H$10:$H$105,'4. Summary of Resilience Works'!$E17,'2. Scope of Works'!$I$10:$I$105,'4. Summary of Resilience Works'!AE$9)</f>
        <v>0</v>
      </c>
      <c r="AF17" s="123">
        <f>SUMIFS('2. Scope of Works'!$S$10:$S$105,'2. Scope of Works'!$H$10:$H$105,'4. Summary of Resilience Works'!$E17,'2. Scope of Works'!$I$10:$I$105,'4. Summary of Resilience Works'!AF$9)</f>
        <v>0</v>
      </c>
      <c r="AG17" s="123">
        <f>SUMIFS('2. Scope of Works'!$S$10:$S$105,'2. Scope of Works'!$H$10:$H$105,'4. Summary of Resilience Works'!$E17,'2. Scope of Works'!$I$10:$I$105,'4. Summary of Resilience Works'!AG$9)</f>
        <v>0</v>
      </c>
      <c r="AH17" s="123">
        <f>SUMIFS('2. Scope of Works'!$S$10:$S$105,'2. Scope of Works'!$H$10:$H$105,'4. Summary of Resilience Works'!$E17,'2. Scope of Works'!$I$10:$I$105,'4. Summary of Resilience Works'!AH$9)</f>
        <v>0</v>
      </c>
      <c r="AI17" s="123">
        <f>SUMIFS('2. Scope of Works'!$S$10:$S$105,'2. Scope of Works'!$H$10:$H$105,'4. Summary of Resilience Works'!$E17,'2. Scope of Works'!$I$10:$I$105,'4. Summary of Resilience Works'!AI$9)</f>
        <v>0</v>
      </c>
      <c r="AJ17" s="123">
        <f>SUMIFS('2. Scope of Works'!$S$10:$S$105,'2. Scope of Works'!$H$10:$H$105,'4. Summary of Resilience Works'!$E17,'2. Scope of Works'!$I$10:$I$105,'4. Summary of Resilience Works'!AJ$9)</f>
        <v>0</v>
      </c>
      <c r="AK17" s="123">
        <f>SUMIFS('2. Scope of Works'!$S$10:$S$105,'2. Scope of Works'!$H$10:$H$105,'4. Summary of Resilience Works'!$E17,'2. Scope of Works'!$I$10:$I$105,'4. Summary of Resilience Works'!AK$9)</f>
        <v>0</v>
      </c>
      <c r="AL17" s="123">
        <f>SUMIFS('2. Scope of Works'!$S$10:$S$105,'2. Scope of Works'!$H$10:$H$105,'4. Summary of Resilience Works'!$E17,'2. Scope of Works'!$I$10:$I$105,'4. Summary of Resilience Works'!AL$9)</f>
        <v>0</v>
      </c>
      <c r="AM17" s="123">
        <f>SUMIFS('2. Scope of Works'!$S$10:$S$105,'2. Scope of Works'!$H$10:$H$105,'4. Summary of Resilience Works'!$E17,'2. Scope of Works'!$I$10:$I$105,'4. Summary of Resilience Works'!AM$9)</f>
        <v>0</v>
      </c>
      <c r="AN17" s="123">
        <f>SUMIFS('2. Scope of Works'!$S$10:$S$105,'2. Scope of Works'!$H$10:$H$105,'4. Summary of Resilience Works'!$E17,'2. Scope of Works'!$I$10:$I$105,'4. Summary of Resilience Works'!AN$9)</f>
        <v>0</v>
      </c>
      <c r="AO17" s="123">
        <f>SUMIFS('2. Scope of Works'!$S$10:$S$105,'2. Scope of Works'!$H$10:$H$105,'4. Summary of Resilience Works'!$E17,'2. Scope of Works'!$I$10:$I$105,'4. Summary of Resilience Works'!AO$9)</f>
        <v>0</v>
      </c>
      <c r="AP17" s="123">
        <f>SUMIFS('2. Scope of Works'!$S$10:$S$105,'2. Scope of Works'!$H$10:$H$105,'4. Summary of Resilience Works'!$E17,'2. Scope of Works'!$I$10:$I$105,'4. Summary of Resilience Works'!AP$9)</f>
        <v>0</v>
      </c>
      <c r="AQ17" s="123">
        <f>SUMIFS('2. Scope of Works'!$S$10:$S$105,'2. Scope of Works'!$H$10:$H$105,'4. Summary of Resilience Works'!$E17,'2. Scope of Works'!$I$10:$I$105,'4. Summary of Resilience Works'!AQ$9)</f>
        <v>0</v>
      </c>
      <c r="AR17" s="123">
        <f>SUMIFS('2. Scope of Works'!$S$10:$S$105,'2. Scope of Works'!$H$10:$H$105,'4. Summary of Resilience Works'!$E17,'2. Scope of Works'!$I$10:$I$105,'4. Summary of Resilience Works'!AR$9)</f>
        <v>0</v>
      </c>
      <c r="AS17" s="123">
        <f>SUMIFS('2. Scope of Works'!$S$10:$S$105,'2. Scope of Works'!$H$10:$H$105,'4. Summary of Resilience Works'!$E17,'2. Scope of Works'!$I$10:$I$105,'4. Summary of Resilience Works'!AS$9)</f>
        <v>0</v>
      </c>
      <c r="AT17" s="123">
        <f>SUMIFS('2. Scope of Works'!$S$10:$S$105,'2. Scope of Works'!$H$10:$H$105,'4. Summary of Resilience Works'!$E17,'2. Scope of Works'!$I$10:$I$105,'4. Summary of Resilience Works'!AT$9)</f>
        <v>0</v>
      </c>
      <c r="AU17" s="123">
        <f>SUMIFS('2. Scope of Works'!$S$10:$S$105,'2. Scope of Works'!$H$10:$H$105,'4. Summary of Resilience Works'!$E17,'2. Scope of Works'!$I$10:$I$105,'4. Summary of Resilience Works'!AU$9)</f>
        <v>0</v>
      </c>
      <c r="AV17" s="123">
        <f>SUMIFS('2. Scope of Works'!$S$10:$S$105,'2. Scope of Works'!$H$10:$H$105,'4. Summary of Resilience Works'!$E17,'2. Scope of Works'!$I$10:$I$105,'4. Summary of Resilience Works'!AV$9)</f>
        <v>0</v>
      </c>
      <c r="AW17" s="123">
        <f>SUMIFS('2. Scope of Works'!$S$10:$S$105,'2. Scope of Works'!$H$10:$H$105,'4. Summary of Resilience Works'!$E17,'2. Scope of Works'!$I$10:$I$105,'4. Summary of Resilience Works'!AW$9)</f>
        <v>0</v>
      </c>
      <c r="AX17" s="123">
        <f>SUMIFS('2. Scope of Works'!$S$10:$S$105,'2. Scope of Works'!$H$10:$H$105,'4. Summary of Resilience Works'!$E17,'2. Scope of Works'!$I$10:$I$105,'4. Summary of Resilience Works'!AX$9)</f>
        <v>0</v>
      </c>
      <c r="AY17" s="123">
        <f>SUMIFS('2. Scope of Works'!$S$10:$S$105,'2. Scope of Works'!$H$10:$H$105,'4. Summary of Resilience Works'!$E17,'2. Scope of Works'!$I$10:$I$105,'4. Summary of Resilience Works'!AY$9)</f>
        <v>0</v>
      </c>
      <c r="AZ17" s="123">
        <f>SUMIFS('2. Scope of Works'!$S$10:$S$105,'2. Scope of Works'!$H$10:$H$105,'4. Summary of Resilience Works'!$E17,'2. Scope of Works'!$I$10:$I$105,'4. Summary of Resilience Works'!AZ$9)</f>
        <v>0</v>
      </c>
      <c r="BA17" s="123">
        <f>SUMIFS('2. Scope of Works'!$S$10:$S$105,'2. Scope of Works'!$H$10:$H$105,'4. Summary of Resilience Works'!$E17,'2. Scope of Works'!$I$10:$I$105,'4. Summary of Resilience Works'!BA$9)</f>
        <v>0</v>
      </c>
      <c r="BB17" s="123">
        <f>SUMIFS('2. Scope of Works'!$S$10:$S$105,'2. Scope of Works'!$H$10:$H$105,'4. Summary of Resilience Works'!$E17,'2. Scope of Works'!$I$10:$I$105,'4. Summary of Resilience Works'!BB$9)</f>
        <v>0</v>
      </c>
      <c r="BC17" s="123">
        <f>SUMIFS('2. Scope of Works'!$S$10:$S$105,'2. Scope of Works'!$H$10:$H$105,'4. Summary of Resilience Works'!$E17,'2. Scope of Works'!$I$10:$I$105,'4. Summary of Resilience Works'!BC$9)</f>
        <v>0</v>
      </c>
      <c r="BD17" s="123">
        <f>SUMIFS('2. Scope of Works'!$S$10:$S$105,'2. Scope of Works'!$H$10:$H$105,'4. Summary of Resilience Works'!$E17,'2. Scope of Works'!$I$10:$I$105,'4. Summary of Resilience Works'!BD$9)</f>
        <v>0</v>
      </c>
      <c r="BE17" s="123">
        <f>SUMIFS('2. Scope of Works'!$S$10:$S$105,'2. Scope of Works'!$H$10:$H$105,'4. Summary of Resilience Works'!$E17,'2. Scope of Works'!$I$10:$I$105,'4. Summary of Resilience Works'!BE$9)</f>
        <v>0</v>
      </c>
      <c r="BF17" s="123">
        <f>SUMIFS('2. Scope of Works'!$S$10:$S$105,'2. Scope of Works'!$H$10:$H$105,'4. Summary of Resilience Works'!$E17,'2. Scope of Works'!$I$10:$I$105,'4. Summary of Resilience Works'!BF$9)</f>
        <v>0</v>
      </c>
      <c r="BG17" s="123">
        <f>SUMIFS('2. Scope of Works'!$S$10:$S$105,'2. Scope of Works'!$H$10:$H$105,'4. Summary of Resilience Works'!$E17,'2. Scope of Works'!$I$10:$I$105,'4. Summary of Resilience Works'!BG$9)</f>
        <v>0</v>
      </c>
    </row>
    <row r="18" spans="3:59" s="16" customFormat="1" x14ac:dyDescent="0.3">
      <c r="C18" s="125" t="s">
        <v>195</v>
      </c>
      <c r="D18" s="126" t="s">
        <v>196</v>
      </c>
      <c r="E18" s="119" t="s">
        <v>201</v>
      </c>
      <c r="F18" s="120" t="s">
        <v>202</v>
      </c>
      <c r="H18" s="121" t="str">
        <f>IF(SUMIF('2. Scope of Works'!$H$10:$H$105,'4. Summary of Resilience Works'!E18,'2. Scope of Works'!$Q$10:$Q$105)=0,"",SUMIF('2. Scope of Works'!$H$10:$H$105,'4. Summary of Resilience Works'!E18,'2. Scope of Works'!$Q$10:$Q$105))</f>
        <v/>
      </c>
      <c r="I18" s="121" t="str">
        <f>IF(SUMIF('2. Scope of Works'!$H$10:$H$105,'4. Summary of Resilience Works'!E18,'2. Scope of Works'!$R$10:$R$105)=0,"",SUMIF('2. Scope of Works'!$H$10:$H$105,'4. Summary of Resilience Works'!E18,'2. Scope of Works'!$R$10:$R$105))</f>
        <v/>
      </c>
      <c r="J18" s="121" t="str">
        <f>IF(SUMIF('2. Scope of Works'!$H$10:$H$105,'4. Summary of Resilience Works'!E18,'2. Scope of Works'!$S$10:$S$105)=0,"",SUMIF('2. Scope of Works'!$H$10:$H$105,'4. Summary of Resilience Works'!E18,'2. Scope of Works'!$S$10:$S$105))</f>
        <v/>
      </c>
      <c r="K18" s="122" t="str">
        <f>IF(SUMIFS('2. Scope of Works'!$S$10:$S$105,'2. Scope of Works'!$H$10:$H$105,$E18,'2. Scope of Works'!$P$10:$P$105,"Y")&gt;0,"Y","")</f>
        <v/>
      </c>
      <c r="O18" s="123">
        <f>SUMIFS('2. Scope of Works'!$S$10:$S$105,'2. Scope of Works'!$H$10:$H$105,'4. Summary of Resilience Works'!$E18,'2. Scope of Works'!$I$10:$I$105,'4. Summary of Resilience Works'!O$9)</f>
        <v>0</v>
      </c>
      <c r="P18" s="123">
        <f>SUMIFS('2. Scope of Works'!$S$10:$S$105,'2. Scope of Works'!$H$10:$H$105,'4. Summary of Resilience Works'!$E18,'2. Scope of Works'!$I$10:$I$105,'4. Summary of Resilience Works'!P$9)</f>
        <v>0</v>
      </c>
      <c r="Q18" s="123">
        <f>SUMIFS('2. Scope of Works'!$S$10:$S$105,'2. Scope of Works'!$H$10:$H$105,'4. Summary of Resilience Works'!$E18,'2. Scope of Works'!$I$10:$I$105,'4. Summary of Resilience Works'!Q$9)</f>
        <v>0</v>
      </c>
      <c r="R18" s="123">
        <f>SUMIFS('2. Scope of Works'!$S$10:$S$105,'2. Scope of Works'!$H$10:$H$105,'4. Summary of Resilience Works'!$E18,'2. Scope of Works'!$I$10:$I$105,'4. Summary of Resilience Works'!R$9)</f>
        <v>0</v>
      </c>
      <c r="S18" s="123">
        <f>SUMIFS('2. Scope of Works'!$S$10:$S$105,'2. Scope of Works'!$H$10:$H$105,'4. Summary of Resilience Works'!$E18,'2. Scope of Works'!$I$10:$I$105,'4. Summary of Resilience Works'!S$9)</f>
        <v>0</v>
      </c>
      <c r="T18" s="123">
        <f>SUMIFS('2. Scope of Works'!$S$10:$S$105,'2. Scope of Works'!$H$10:$H$105,'4. Summary of Resilience Works'!$E18,'2. Scope of Works'!$I$10:$I$105,'4. Summary of Resilience Works'!T$9)</f>
        <v>0</v>
      </c>
      <c r="U18" s="123">
        <f>SUMIFS('2. Scope of Works'!$S$10:$S$105,'2. Scope of Works'!$H$10:$H$105,'4. Summary of Resilience Works'!$E18,'2. Scope of Works'!$I$10:$I$105,'4. Summary of Resilience Works'!U$9)</f>
        <v>0</v>
      </c>
      <c r="V18" s="123">
        <f>SUMIFS('2. Scope of Works'!$S$10:$S$105,'2. Scope of Works'!$H$10:$H$105,'4. Summary of Resilience Works'!$E18,'2. Scope of Works'!$I$10:$I$105,'4. Summary of Resilience Works'!V$9)</f>
        <v>0</v>
      </c>
      <c r="W18" s="123">
        <f>SUMIFS('2. Scope of Works'!$S$10:$S$105,'2. Scope of Works'!$H$10:$H$105,'4. Summary of Resilience Works'!$E18,'2. Scope of Works'!$I$10:$I$105,'4. Summary of Resilience Works'!W$9)</f>
        <v>0</v>
      </c>
      <c r="X18" s="123">
        <f>SUMIFS('2. Scope of Works'!$S$10:$S$105,'2. Scope of Works'!$H$10:$H$105,'4. Summary of Resilience Works'!$E18,'2. Scope of Works'!$I$10:$I$105,'4. Summary of Resilience Works'!X$9)</f>
        <v>0</v>
      </c>
      <c r="Y18" s="123">
        <f>SUMIFS('2. Scope of Works'!$S$10:$S$105,'2. Scope of Works'!$H$10:$H$105,'4. Summary of Resilience Works'!$E18,'2. Scope of Works'!$I$10:$I$105,'4. Summary of Resilience Works'!Y$9)</f>
        <v>0</v>
      </c>
      <c r="Z18" s="123">
        <f>SUMIFS('2. Scope of Works'!$S$10:$S$105,'2. Scope of Works'!$H$10:$H$105,'4. Summary of Resilience Works'!$E18,'2. Scope of Works'!$I$10:$I$105,'4. Summary of Resilience Works'!Z$9)</f>
        <v>0</v>
      </c>
      <c r="AA18" s="123">
        <f>SUMIFS('2. Scope of Works'!$S$10:$S$105,'2. Scope of Works'!$H$10:$H$105,'4. Summary of Resilience Works'!$E18,'2. Scope of Works'!$I$10:$I$105,'4. Summary of Resilience Works'!AA$9)</f>
        <v>0</v>
      </c>
      <c r="AB18" s="123">
        <f>SUMIFS('2. Scope of Works'!$S$10:$S$105,'2. Scope of Works'!$H$10:$H$105,'4. Summary of Resilience Works'!$E18,'2. Scope of Works'!$I$10:$I$105,'4. Summary of Resilience Works'!AB$9)</f>
        <v>0</v>
      </c>
      <c r="AC18" s="123">
        <f>SUMIFS('2. Scope of Works'!$S$10:$S$105,'2. Scope of Works'!$H$10:$H$105,'4. Summary of Resilience Works'!$E18,'2. Scope of Works'!$I$10:$I$105,'4. Summary of Resilience Works'!AC$9)</f>
        <v>0</v>
      </c>
      <c r="AD18" s="123">
        <f>SUMIFS('2. Scope of Works'!$S$10:$S$105,'2. Scope of Works'!$H$10:$H$105,'4. Summary of Resilience Works'!$E18,'2. Scope of Works'!$I$10:$I$105,'4. Summary of Resilience Works'!AD$9)</f>
        <v>0</v>
      </c>
      <c r="AE18" s="123">
        <f>SUMIFS('2. Scope of Works'!$S$10:$S$105,'2. Scope of Works'!$H$10:$H$105,'4. Summary of Resilience Works'!$E18,'2. Scope of Works'!$I$10:$I$105,'4. Summary of Resilience Works'!AE$9)</f>
        <v>0</v>
      </c>
      <c r="AF18" s="123">
        <f>SUMIFS('2. Scope of Works'!$S$10:$S$105,'2. Scope of Works'!$H$10:$H$105,'4. Summary of Resilience Works'!$E18,'2. Scope of Works'!$I$10:$I$105,'4. Summary of Resilience Works'!AF$9)</f>
        <v>0</v>
      </c>
      <c r="AG18" s="123">
        <f>SUMIFS('2. Scope of Works'!$S$10:$S$105,'2. Scope of Works'!$H$10:$H$105,'4. Summary of Resilience Works'!$E18,'2. Scope of Works'!$I$10:$I$105,'4. Summary of Resilience Works'!AG$9)</f>
        <v>0</v>
      </c>
      <c r="AH18" s="123">
        <f>SUMIFS('2. Scope of Works'!$S$10:$S$105,'2. Scope of Works'!$H$10:$H$105,'4. Summary of Resilience Works'!$E18,'2. Scope of Works'!$I$10:$I$105,'4. Summary of Resilience Works'!AH$9)</f>
        <v>0</v>
      </c>
      <c r="AI18" s="123">
        <f>SUMIFS('2. Scope of Works'!$S$10:$S$105,'2. Scope of Works'!$H$10:$H$105,'4. Summary of Resilience Works'!$E18,'2. Scope of Works'!$I$10:$I$105,'4. Summary of Resilience Works'!AI$9)</f>
        <v>0</v>
      </c>
      <c r="AJ18" s="123">
        <f>SUMIFS('2. Scope of Works'!$S$10:$S$105,'2. Scope of Works'!$H$10:$H$105,'4. Summary of Resilience Works'!$E18,'2. Scope of Works'!$I$10:$I$105,'4. Summary of Resilience Works'!AJ$9)</f>
        <v>0</v>
      </c>
      <c r="AK18" s="123">
        <f>SUMIFS('2. Scope of Works'!$S$10:$S$105,'2. Scope of Works'!$H$10:$H$105,'4. Summary of Resilience Works'!$E18,'2. Scope of Works'!$I$10:$I$105,'4. Summary of Resilience Works'!AK$9)</f>
        <v>0</v>
      </c>
      <c r="AL18" s="123">
        <f>SUMIFS('2. Scope of Works'!$S$10:$S$105,'2. Scope of Works'!$H$10:$H$105,'4. Summary of Resilience Works'!$E18,'2. Scope of Works'!$I$10:$I$105,'4. Summary of Resilience Works'!AL$9)</f>
        <v>0</v>
      </c>
      <c r="AM18" s="123">
        <f>SUMIFS('2. Scope of Works'!$S$10:$S$105,'2. Scope of Works'!$H$10:$H$105,'4. Summary of Resilience Works'!$E18,'2. Scope of Works'!$I$10:$I$105,'4. Summary of Resilience Works'!AM$9)</f>
        <v>0</v>
      </c>
      <c r="AN18" s="123">
        <f>SUMIFS('2. Scope of Works'!$S$10:$S$105,'2. Scope of Works'!$H$10:$H$105,'4. Summary of Resilience Works'!$E18,'2. Scope of Works'!$I$10:$I$105,'4. Summary of Resilience Works'!AN$9)</f>
        <v>0</v>
      </c>
      <c r="AO18" s="123">
        <f>SUMIFS('2. Scope of Works'!$S$10:$S$105,'2. Scope of Works'!$H$10:$H$105,'4. Summary of Resilience Works'!$E18,'2. Scope of Works'!$I$10:$I$105,'4. Summary of Resilience Works'!AO$9)</f>
        <v>0</v>
      </c>
      <c r="AP18" s="123">
        <f>SUMIFS('2. Scope of Works'!$S$10:$S$105,'2. Scope of Works'!$H$10:$H$105,'4. Summary of Resilience Works'!$E18,'2. Scope of Works'!$I$10:$I$105,'4. Summary of Resilience Works'!AP$9)</f>
        <v>0</v>
      </c>
      <c r="AQ18" s="123">
        <f>SUMIFS('2. Scope of Works'!$S$10:$S$105,'2. Scope of Works'!$H$10:$H$105,'4. Summary of Resilience Works'!$E18,'2. Scope of Works'!$I$10:$I$105,'4. Summary of Resilience Works'!AQ$9)</f>
        <v>0</v>
      </c>
      <c r="AR18" s="123">
        <f>SUMIFS('2. Scope of Works'!$S$10:$S$105,'2. Scope of Works'!$H$10:$H$105,'4. Summary of Resilience Works'!$E18,'2. Scope of Works'!$I$10:$I$105,'4. Summary of Resilience Works'!AR$9)</f>
        <v>0</v>
      </c>
      <c r="AS18" s="123">
        <f>SUMIFS('2. Scope of Works'!$S$10:$S$105,'2. Scope of Works'!$H$10:$H$105,'4. Summary of Resilience Works'!$E18,'2. Scope of Works'!$I$10:$I$105,'4. Summary of Resilience Works'!AS$9)</f>
        <v>0</v>
      </c>
      <c r="AT18" s="123">
        <f>SUMIFS('2. Scope of Works'!$S$10:$S$105,'2. Scope of Works'!$H$10:$H$105,'4. Summary of Resilience Works'!$E18,'2. Scope of Works'!$I$10:$I$105,'4. Summary of Resilience Works'!AT$9)</f>
        <v>0</v>
      </c>
      <c r="AU18" s="123">
        <f>SUMIFS('2. Scope of Works'!$S$10:$S$105,'2. Scope of Works'!$H$10:$H$105,'4. Summary of Resilience Works'!$E18,'2. Scope of Works'!$I$10:$I$105,'4. Summary of Resilience Works'!AU$9)</f>
        <v>0</v>
      </c>
      <c r="AV18" s="123">
        <f>SUMIFS('2. Scope of Works'!$S$10:$S$105,'2. Scope of Works'!$H$10:$H$105,'4. Summary of Resilience Works'!$E18,'2. Scope of Works'!$I$10:$I$105,'4. Summary of Resilience Works'!AV$9)</f>
        <v>0</v>
      </c>
      <c r="AW18" s="123">
        <f>SUMIFS('2. Scope of Works'!$S$10:$S$105,'2. Scope of Works'!$H$10:$H$105,'4. Summary of Resilience Works'!$E18,'2. Scope of Works'!$I$10:$I$105,'4. Summary of Resilience Works'!AW$9)</f>
        <v>0</v>
      </c>
      <c r="AX18" s="123">
        <f>SUMIFS('2. Scope of Works'!$S$10:$S$105,'2. Scope of Works'!$H$10:$H$105,'4. Summary of Resilience Works'!$E18,'2. Scope of Works'!$I$10:$I$105,'4. Summary of Resilience Works'!AX$9)</f>
        <v>0</v>
      </c>
      <c r="AY18" s="123">
        <f>SUMIFS('2. Scope of Works'!$S$10:$S$105,'2. Scope of Works'!$H$10:$H$105,'4. Summary of Resilience Works'!$E18,'2. Scope of Works'!$I$10:$I$105,'4. Summary of Resilience Works'!AY$9)</f>
        <v>0</v>
      </c>
      <c r="AZ18" s="123">
        <f>SUMIFS('2. Scope of Works'!$S$10:$S$105,'2. Scope of Works'!$H$10:$H$105,'4. Summary of Resilience Works'!$E18,'2. Scope of Works'!$I$10:$I$105,'4. Summary of Resilience Works'!AZ$9)</f>
        <v>0</v>
      </c>
      <c r="BA18" s="123">
        <f>SUMIFS('2. Scope of Works'!$S$10:$S$105,'2. Scope of Works'!$H$10:$H$105,'4. Summary of Resilience Works'!$E18,'2. Scope of Works'!$I$10:$I$105,'4. Summary of Resilience Works'!BA$9)</f>
        <v>0</v>
      </c>
      <c r="BB18" s="123">
        <f>SUMIFS('2. Scope of Works'!$S$10:$S$105,'2. Scope of Works'!$H$10:$H$105,'4. Summary of Resilience Works'!$E18,'2. Scope of Works'!$I$10:$I$105,'4. Summary of Resilience Works'!BB$9)</f>
        <v>0</v>
      </c>
      <c r="BC18" s="123">
        <f>SUMIFS('2. Scope of Works'!$S$10:$S$105,'2. Scope of Works'!$H$10:$H$105,'4. Summary of Resilience Works'!$E18,'2. Scope of Works'!$I$10:$I$105,'4. Summary of Resilience Works'!BC$9)</f>
        <v>0</v>
      </c>
      <c r="BD18" s="123">
        <f>SUMIFS('2. Scope of Works'!$S$10:$S$105,'2. Scope of Works'!$H$10:$H$105,'4. Summary of Resilience Works'!$E18,'2. Scope of Works'!$I$10:$I$105,'4. Summary of Resilience Works'!BD$9)</f>
        <v>0</v>
      </c>
      <c r="BE18" s="123">
        <f>SUMIFS('2. Scope of Works'!$S$10:$S$105,'2. Scope of Works'!$H$10:$H$105,'4. Summary of Resilience Works'!$E18,'2. Scope of Works'!$I$10:$I$105,'4. Summary of Resilience Works'!BE$9)</f>
        <v>0</v>
      </c>
      <c r="BF18" s="123">
        <f>SUMIFS('2. Scope of Works'!$S$10:$S$105,'2. Scope of Works'!$H$10:$H$105,'4. Summary of Resilience Works'!$E18,'2. Scope of Works'!$I$10:$I$105,'4. Summary of Resilience Works'!BF$9)</f>
        <v>0</v>
      </c>
      <c r="BG18" s="123">
        <f>SUMIFS('2. Scope of Works'!$S$10:$S$105,'2. Scope of Works'!$H$10:$H$105,'4. Summary of Resilience Works'!$E18,'2. Scope of Works'!$I$10:$I$105,'4. Summary of Resilience Works'!BG$9)</f>
        <v>0</v>
      </c>
    </row>
    <row r="19" spans="3:59" s="16" customFormat="1" x14ac:dyDescent="0.3">
      <c r="C19" s="117" t="s">
        <v>203</v>
      </c>
      <c r="D19" s="118" t="s">
        <v>204</v>
      </c>
      <c r="E19" s="119" t="s">
        <v>205</v>
      </c>
      <c r="F19" s="120" t="s">
        <v>206</v>
      </c>
      <c r="H19" s="121" t="str">
        <f>IF(SUMIF('2. Scope of Works'!$H$10:$H$105,'4. Summary of Resilience Works'!E19,'2. Scope of Works'!$Q$10:$Q$105)=0,"",SUMIF('2. Scope of Works'!$H$10:$H$105,'4. Summary of Resilience Works'!E19,'2. Scope of Works'!$Q$10:$Q$105))</f>
        <v/>
      </c>
      <c r="I19" s="121" t="str">
        <f>IF(SUMIF('2. Scope of Works'!$H$10:$H$105,'4. Summary of Resilience Works'!E19,'2. Scope of Works'!$R$10:$R$105)=0,"",SUMIF('2. Scope of Works'!$H$10:$H$105,'4. Summary of Resilience Works'!E19,'2. Scope of Works'!$R$10:$R$105))</f>
        <v/>
      </c>
      <c r="J19" s="121" t="str">
        <f>IF(SUMIF('2. Scope of Works'!$H$10:$H$105,'4. Summary of Resilience Works'!E19,'2. Scope of Works'!$S$10:$S$105)=0,"",SUMIF('2. Scope of Works'!$H$10:$H$105,'4. Summary of Resilience Works'!E19,'2. Scope of Works'!$S$10:$S$105))</f>
        <v/>
      </c>
      <c r="K19" s="122" t="str">
        <f>IF(SUMIFS('2. Scope of Works'!$S$10:$S$105,'2. Scope of Works'!$H$10:$H$105,$E19,'2. Scope of Works'!$P$10:$P$105,"Y")&gt;0,"Y","")</f>
        <v/>
      </c>
      <c r="O19" s="123">
        <f>SUMIFS('2. Scope of Works'!$S$10:$S$105,'2. Scope of Works'!$H$10:$H$105,'4. Summary of Resilience Works'!$E19,'2. Scope of Works'!$I$10:$I$105,'4. Summary of Resilience Works'!O$9)</f>
        <v>0</v>
      </c>
      <c r="P19" s="123">
        <f>SUMIFS('2. Scope of Works'!$S$10:$S$105,'2. Scope of Works'!$H$10:$H$105,'4. Summary of Resilience Works'!$E19,'2. Scope of Works'!$I$10:$I$105,'4. Summary of Resilience Works'!P$9)</f>
        <v>0</v>
      </c>
      <c r="Q19" s="123">
        <f>SUMIFS('2. Scope of Works'!$S$10:$S$105,'2. Scope of Works'!$H$10:$H$105,'4. Summary of Resilience Works'!$E19,'2. Scope of Works'!$I$10:$I$105,'4. Summary of Resilience Works'!Q$9)</f>
        <v>0</v>
      </c>
      <c r="R19" s="123">
        <f>SUMIFS('2. Scope of Works'!$S$10:$S$105,'2. Scope of Works'!$H$10:$H$105,'4. Summary of Resilience Works'!$E19,'2. Scope of Works'!$I$10:$I$105,'4. Summary of Resilience Works'!R$9)</f>
        <v>0</v>
      </c>
      <c r="S19" s="123">
        <f>SUMIFS('2. Scope of Works'!$S$10:$S$105,'2. Scope of Works'!$H$10:$H$105,'4. Summary of Resilience Works'!$E19,'2. Scope of Works'!$I$10:$I$105,'4. Summary of Resilience Works'!S$9)</f>
        <v>0</v>
      </c>
      <c r="T19" s="123">
        <f>SUMIFS('2. Scope of Works'!$S$10:$S$105,'2. Scope of Works'!$H$10:$H$105,'4. Summary of Resilience Works'!$E19,'2. Scope of Works'!$I$10:$I$105,'4. Summary of Resilience Works'!T$9)</f>
        <v>0</v>
      </c>
      <c r="U19" s="123">
        <f>SUMIFS('2. Scope of Works'!$S$10:$S$105,'2. Scope of Works'!$H$10:$H$105,'4. Summary of Resilience Works'!$E19,'2. Scope of Works'!$I$10:$I$105,'4. Summary of Resilience Works'!U$9)</f>
        <v>0</v>
      </c>
      <c r="V19" s="123">
        <f>SUMIFS('2. Scope of Works'!$S$10:$S$105,'2. Scope of Works'!$H$10:$H$105,'4. Summary of Resilience Works'!$E19,'2. Scope of Works'!$I$10:$I$105,'4. Summary of Resilience Works'!V$9)</f>
        <v>0</v>
      </c>
      <c r="W19" s="123">
        <f>SUMIFS('2. Scope of Works'!$S$10:$S$105,'2. Scope of Works'!$H$10:$H$105,'4. Summary of Resilience Works'!$E19,'2. Scope of Works'!$I$10:$I$105,'4. Summary of Resilience Works'!W$9)</f>
        <v>0</v>
      </c>
      <c r="X19" s="123">
        <f>SUMIFS('2. Scope of Works'!$S$10:$S$105,'2. Scope of Works'!$H$10:$H$105,'4. Summary of Resilience Works'!$E19,'2. Scope of Works'!$I$10:$I$105,'4. Summary of Resilience Works'!X$9)</f>
        <v>0</v>
      </c>
      <c r="Y19" s="123">
        <f>SUMIFS('2. Scope of Works'!$S$10:$S$105,'2. Scope of Works'!$H$10:$H$105,'4. Summary of Resilience Works'!$E19,'2. Scope of Works'!$I$10:$I$105,'4. Summary of Resilience Works'!Y$9)</f>
        <v>0</v>
      </c>
      <c r="Z19" s="123">
        <f>SUMIFS('2. Scope of Works'!$S$10:$S$105,'2. Scope of Works'!$H$10:$H$105,'4. Summary of Resilience Works'!$E19,'2. Scope of Works'!$I$10:$I$105,'4. Summary of Resilience Works'!Z$9)</f>
        <v>0</v>
      </c>
      <c r="AA19" s="123">
        <f>SUMIFS('2. Scope of Works'!$S$10:$S$105,'2. Scope of Works'!$H$10:$H$105,'4. Summary of Resilience Works'!$E19,'2. Scope of Works'!$I$10:$I$105,'4. Summary of Resilience Works'!AA$9)</f>
        <v>0</v>
      </c>
      <c r="AB19" s="123">
        <f>SUMIFS('2. Scope of Works'!$S$10:$S$105,'2. Scope of Works'!$H$10:$H$105,'4. Summary of Resilience Works'!$E19,'2. Scope of Works'!$I$10:$I$105,'4. Summary of Resilience Works'!AB$9)</f>
        <v>0</v>
      </c>
      <c r="AC19" s="123">
        <f>SUMIFS('2. Scope of Works'!$S$10:$S$105,'2. Scope of Works'!$H$10:$H$105,'4. Summary of Resilience Works'!$E19,'2. Scope of Works'!$I$10:$I$105,'4. Summary of Resilience Works'!AC$9)</f>
        <v>0</v>
      </c>
      <c r="AD19" s="123">
        <f>SUMIFS('2. Scope of Works'!$S$10:$S$105,'2. Scope of Works'!$H$10:$H$105,'4. Summary of Resilience Works'!$E19,'2. Scope of Works'!$I$10:$I$105,'4. Summary of Resilience Works'!AD$9)</f>
        <v>0</v>
      </c>
      <c r="AE19" s="123">
        <f>SUMIFS('2. Scope of Works'!$S$10:$S$105,'2. Scope of Works'!$H$10:$H$105,'4. Summary of Resilience Works'!$E19,'2. Scope of Works'!$I$10:$I$105,'4. Summary of Resilience Works'!AE$9)</f>
        <v>0</v>
      </c>
      <c r="AF19" s="123">
        <f>SUMIFS('2. Scope of Works'!$S$10:$S$105,'2. Scope of Works'!$H$10:$H$105,'4. Summary of Resilience Works'!$E19,'2. Scope of Works'!$I$10:$I$105,'4. Summary of Resilience Works'!AF$9)</f>
        <v>0</v>
      </c>
      <c r="AG19" s="123">
        <f>SUMIFS('2. Scope of Works'!$S$10:$S$105,'2. Scope of Works'!$H$10:$H$105,'4. Summary of Resilience Works'!$E19,'2. Scope of Works'!$I$10:$I$105,'4. Summary of Resilience Works'!AG$9)</f>
        <v>0</v>
      </c>
      <c r="AH19" s="123">
        <f>SUMIFS('2. Scope of Works'!$S$10:$S$105,'2. Scope of Works'!$H$10:$H$105,'4. Summary of Resilience Works'!$E19,'2. Scope of Works'!$I$10:$I$105,'4. Summary of Resilience Works'!AH$9)</f>
        <v>0</v>
      </c>
      <c r="AI19" s="123">
        <f>SUMIFS('2. Scope of Works'!$S$10:$S$105,'2. Scope of Works'!$H$10:$H$105,'4. Summary of Resilience Works'!$E19,'2. Scope of Works'!$I$10:$I$105,'4. Summary of Resilience Works'!AI$9)</f>
        <v>0</v>
      </c>
      <c r="AJ19" s="123">
        <f>SUMIFS('2. Scope of Works'!$S$10:$S$105,'2. Scope of Works'!$H$10:$H$105,'4. Summary of Resilience Works'!$E19,'2. Scope of Works'!$I$10:$I$105,'4. Summary of Resilience Works'!AJ$9)</f>
        <v>0</v>
      </c>
      <c r="AK19" s="123">
        <f>SUMIFS('2. Scope of Works'!$S$10:$S$105,'2. Scope of Works'!$H$10:$H$105,'4. Summary of Resilience Works'!$E19,'2. Scope of Works'!$I$10:$I$105,'4. Summary of Resilience Works'!AK$9)</f>
        <v>0</v>
      </c>
      <c r="AL19" s="123">
        <f>SUMIFS('2. Scope of Works'!$S$10:$S$105,'2. Scope of Works'!$H$10:$H$105,'4. Summary of Resilience Works'!$E19,'2. Scope of Works'!$I$10:$I$105,'4. Summary of Resilience Works'!AL$9)</f>
        <v>0</v>
      </c>
      <c r="AM19" s="123">
        <f>SUMIFS('2. Scope of Works'!$S$10:$S$105,'2. Scope of Works'!$H$10:$H$105,'4. Summary of Resilience Works'!$E19,'2. Scope of Works'!$I$10:$I$105,'4. Summary of Resilience Works'!AM$9)</f>
        <v>0</v>
      </c>
      <c r="AN19" s="123">
        <f>SUMIFS('2. Scope of Works'!$S$10:$S$105,'2. Scope of Works'!$H$10:$H$105,'4. Summary of Resilience Works'!$E19,'2. Scope of Works'!$I$10:$I$105,'4. Summary of Resilience Works'!AN$9)</f>
        <v>0</v>
      </c>
      <c r="AO19" s="123">
        <f>SUMIFS('2. Scope of Works'!$S$10:$S$105,'2. Scope of Works'!$H$10:$H$105,'4. Summary of Resilience Works'!$E19,'2. Scope of Works'!$I$10:$I$105,'4. Summary of Resilience Works'!AO$9)</f>
        <v>0</v>
      </c>
      <c r="AP19" s="123">
        <f>SUMIFS('2. Scope of Works'!$S$10:$S$105,'2. Scope of Works'!$H$10:$H$105,'4. Summary of Resilience Works'!$E19,'2. Scope of Works'!$I$10:$I$105,'4. Summary of Resilience Works'!AP$9)</f>
        <v>0</v>
      </c>
      <c r="AQ19" s="123">
        <f>SUMIFS('2. Scope of Works'!$S$10:$S$105,'2. Scope of Works'!$H$10:$H$105,'4. Summary of Resilience Works'!$E19,'2. Scope of Works'!$I$10:$I$105,'4. Summary of Resilience Works'!AQ$9)</f>
        <v>0</v>
      </c>
      <c r="AR19" s="123">
        <f>SUMIFS('2. Scope of Works'!$S$10:$S$105,'2. Scope of Works'!$H$10:$H$105,'4. Summary of Resilience Works'!$E19,'2. Scope of Works'!$I$10:$I$105,'4. Summary of Resilience Works'!AR$9)</f>
        <v>0</v>
      </c>
      <c r="AS19" s="123">
        <f>SUMIFS('2. Scope of Works'!$S$10:$S$105,'2. Scope of Works'!$H$10:$H$105,'4. Summary of Resilience Works'!$E19,'2. Scope of Works'!$I$10:$I$105,'4. Summary of Resilience Works'!AS$9)</f>
        <v>0</v>
      </c>
      <c r="AT19" s="123">
        <f>SUMIFS('2. Scope of Works'!$S$10:$S$105,'2. Scope of Works'!$H$10:$H$105,'4. Summary of Resilience Works'!$E19,'2. Scope of Works'!$I$10:$I$105,'4. Summary of Resilience Works'!AT$9)</f>
        <v>0</v>
      </c>
      <c r="AU19" s="123">
        <f>SUMIFS('2. Scope of Works'!$S$10:$S$105,'2. Scope of Works'!$H$10:$H$105,'4. Summary of Resilience Works'!$E19,'2. Scope of Works'!$I$10:$I$105,'4. Summary of Resilience Works'!AU$9)</f>
        <v>0</v>
      </c>
      <c r="AV19" s="123">
        <f>SUMIFS('2. Scope of Works'!$S$10:$S$105,'2. Scope of Works'!$H$10:$H$105,'4. Summary of Resilience Works'!$E19,'2. Scope of Works'!$I$10:$I$105,'4. Summary of Resilience Works'!AV$9)</f>
        <v>0</v>
      </c>
      <c r="AW19" s="123">
        <f>SUMIFS('2. Scope of Works'!$S$10:$S$105,'2. Scope of Works'!$H$10:$H$105,'4. Summary of Resilience Works'!$E19,'2. Scope of Works'!$I$10:$I$105,'4. Summary of Resilience Works'!AW$9)</f>
        <v>0</v>
      </c>
      <c r="AX19" s="123">
        <f>SUMIFS('2. Scope of Works'!$S$10:$S$105,'2. Scope of Works'!$H$10:$H$105,'4. Summary of Resilience Works'!$E19,'2. Scope of Works'!$I$10:$I$105,'4. Summary of Resilience Works'!AX$9)</f>
        <v>0</v>
      </c>
      <c r="AY19" s="123">
        <f>SUMIFS('2. Scope of Works'!$S$10:$S$105,'2. Scope of Works'!$H$10:$H$105,'4. Summary of Resilience Works'!$E19,'2. Scope of Works'!$I$10:$I$105,'4. Summary of Resilience Works'!AY$9)</f>
        <v>0</v>
      </c>
      <c r="AZ19" s="123">
        <f>SUMIFS('2. Scope of Works'!$S$10:$S$105,'2. Scope of Works'!$H$10:$H$105,'4. Summary of Resilience Works'!$E19,'2. Scope of Works'!$I$10:$I$105,'4. Summary of Resilience Works'!AZ$9)</f>
        <v>0</v>
      </c>
      <c r="BA19" s="123">
        <f>SUMIFS('2. Scope of Works'!$S$10:$S$105,'2. Scope of Works'!$H$10:$H$105,'4. Summary of Resilience Works'!$E19,'2. Scope of Works'!$I$10:$I$105,'4. Summary of Resilience Works'!BA$9)</f>
        <v>0</v>
      </c>
      <c r="BB19" s="123">
        <f>SUMIFS('2. Scope of Works'!$S$10:$S$105,'2. Scope of Works'!$H$10:$H$105,'4. Summary of Resilience Works'!$E19,'2. Scope of Works'!$I$10:$I$105,'4. Summary of Resilience Works'!BB$9)</f>
        <v>0</v>
      </c>
      <c r="BC19" s="123">
        <f>SUMIFS('2. Scope of Works'!$S$10:$S$105,'2. Scope of Works'!$H$10:$H$105,'4. Summary of Resilience Works'!$E19,'2. Scope of Works'!$I$10:$I$105,'4. Summary of Resilience Works'!BC$9)</f>
        <v>0</v>
      </c>
      <c r="BD19" s="123">
        <f>SUMIFS('2. Scope of Works'!$S$10:$S$105,'2. Scope of Works'!$H$10:$H$105,'4. Summary of Resilience Works'!$E19,'2. Scope of Works'!$I$10:$I$105,'4. Summary of Resilience Works'!BD$9)</f>
        <v>0</v>
      </c>
      <c r="BE19" s="123">
        <f>SUMIFS('2. Scope of Works'!$S$10:$S$105,'2. Scope of Works'!$H$10:$H$105,'4. Summary of Resilience Works'!$E19,'2. Scope of Works'!$I$10:$I$105,'4. Summary of Resilience Works'!BE$9)</f>
        <v>0</v>
      </c>
      <c r="BF19" s="123">
        <f>SUMIFS('2. Scope of Works'!$S$10:$S$105,'2. Scope of Works'!$H$10:$H$105,'4. Summary of Resilience Works'!$E19,'2. Scope of Works'!$I$10:$I$105,'4. Summary of Resilience Works'!BF$9)</f>
        <v>0</v>
      </c>
      <c r="BG19" s="123">
        <f>SUMIFS('2. Scope of Works'!$S$10:$S$105,'2. Scope of Works'!$H$10:$H$105,'4. Summary of Resilience Works'!$E19,'2. Scope of Works'!$I$10:$I$105,'4. Summary of Resilience Works'!BG$9)</f>
        <v>0</v>
      </c>
    </row>
    <row r="20" spans="3:59" s="16" customFormat="1" ht="28.8" x14ac:dyDescent="0.3">
      <c r="C20" s="125" t="s">
        <v>203</v>
      </c>
      <c r="D20" s="126" t="s">
        <v>204</v>
      </c>
      <c r="E20" s="119" t="s">
        <v>207</v>
      </c>
      <c r="F20" s="120" t="s">
        <v>208</v>
      </c>
      <c r="H20" s="121" t="str">
        <f>IF(SUMIF('2. Scope of Works'!$H$10:$H$105,'4. Summary of Resilience Works'!E20,'2. Scope of Works'!$Q$10:$Q$105)=0,"",SUMIF('2. Scope of Works'!$H$10:$H$105,'4. Summary of Resilience Works'!E20,'2. Scope of Works'!$Q$10:$Q$105))</f>
        <v/>
      </c>
      <c r="I20" s="121" t="str">
        <f>IF(SUMIF('2. Scope of Works'!$H$10:$H$105,'4. Summary of Resilience Works'!E20,'2. Scope of Works'!$R$10:$R$105)=0,"",SUMIF('2. Scope of Works'!$H$10:$H$105,'4. Summary of Resilience Works'!E20,'2. Scope of Works'!$R$10:$R$105))</f>
        <v/>
      </c>
      <c r="J20" s="121" t="str">
        <f>IF(SUMIF('2. Scope of Works'!$H$10:$H$105,'4. Summary of Resilience Works'!E20,'2. Scope of Works'!$S$10:$S$105)=0,"",SUMIF('2. Scope of Works'!$H$10:$H$105,'4. Summary of Resilience Works'!E20,'2. Scope of Works'!$S$10:$S$105))</f>
        <v/>
      </c>
      <c r="K20" s="122" t="str">
        <f>IF(SUMIFS('2. Scope of Works'!$S$10:$S$105,'2. Scope of Works'!$H$10:$H$105,$E20,'2. Scope of Works'!$P$10:$P$105,"Y")&gt;0,"Y","")</f>
        <v/>
      </c>
      <c r="O20" s="123">
        <f>SUMIFS('2. Scope of Works'!$S$10:$S$105,'2. Scope of Works'!$H$10:$H$105,'4. Summary of Resilience Works'!$E20,'2. Scope of Works'!$I$10:$I$105,'4. Summary of Resilience Works'!O$9)</f>
        <v>0</v>
      </c>
      <c r="P20" s="123">
        <f>SUMIFS('2. Scope of Works'!$S$10:$S$105,'2. Scope of Works'!$H$10:$H$105,'4. Summary of Resilience Works'!$E20,'2. Scope of Works'!$I$10:$I$105,'4. Summary of Resilience Works'!P$9)</f>
        <v>0</v>
      </c>
      <c r="Q20" s="123">
        <f>SUMIFS('2. Scope of Works'!$S$10:$S$105,'2. Scope of Works'!$H$10:$H$105,'4. Summary of Resilience Works'!$E20,'2. Scope of Works'!$I$10:$I$105,'4. Summary of Resilience Works'!Q$9)</f>
        <v>0</v>
      </c>
      <c r="R20" s="123">
        <f>SUMIFS('2. Scope of Works'!$S$10:$S$105,'2. Scope of Works'!$H$10:$H$105,'4. Summary of Resilience Works'!$E20,'2. Scope of Works'!$I$10:$I$105,'4. Summary of Resilience Works'!R$9)</f>
        <v>0</v>
      </c>
      <c r="S20" s="123">
        <f>SUMIFS('2. Scope of Works'!$S$10:$S$105,'2. Scope of Works'!$H$10:$H$105,'4. Summary of Resilience Works'!$E20,'2. Scope of Works'!$I$10:$I$105,'4. Summary of Resilience Works'!S$9)</f>
        <v>0</v>
      </c>
      <c r="T20" s="123">
        <f>SUMIFS('2. Scope of Works'!$S$10:$S$105,'2. Scope of Works'!$H$10:$H$105,'4. Summary of Resilience Works'!$E20,'2. Scope of Works'!$I$10:$I$105,'4. Summary of Resilience Works'!T$9)</f>
        <v>0</v>
      </c>
      <c r="U20" s="123">
        <f>SUMIFS('2. Scope of Works'!$S$10:$S$105,'2. Scope of Works'!$H$10:$H$105,'4. Summary of Resilience Works'!$E20,'2. Scope of Works'!$I$10:$I$105,'4. Summary of Resilience Works'!U$9)</f>
        <v>0</v>
      </c>
      <c r="V20" s="123">
        <f>SUMIFS('2. Scope of Works'!$S$10:$S$105,'2. Scope of Works'!$H$10:$H$105,'4. Summary of Resilience Works'!$E20,'2. Scope of Works'!$I$10:$I$105,'4. Summary of Resilience Works'!V$9)</f>
        <v>0</v>
      </c>
      <c r="W20" s="123">
        <f>SUMIFS('2. Scope of Works'!$S$10:$S$105,'2. Scope of Works'!$H$10:$H$105,'4. Summary of Resilience Works'!$E20,'2. Scope of Works'!$I$10:$I$105,'4. Summary of Resilience Works'!W$9)</f>
        <v>0</v>
      </c>
      <c r="X20" s="123">
        <f>SUMIFS('2. Scope of Works'!$S$10:$S$105,'2. Scope of Works'!$H$10:$H$105,'4. Summary of Resilience Works'!$E20,'2. Scope of Works'!$I$10:$I$105,'4. Summary of Resilience Works'!X$9)</f>
        <v>0</v>
      </c>
      <c r="Y20" s="123">
        <f>SUMIFS('2. Scope of Works'!$S$10:$S$105,'2. Scope of Works'!$H$10:$H$105,'4. Summary of Resilience Works'!$E20,'2. Scope of Works'!$I$10:$I$105,'4. Summary of Resilience Works'!Y$9)</f>
        <v>0</v>
      </c>
      <c r="Z20" s="123">
        <f>SUMIFS('2. Scope of Works'!$S$10:$S$105,'2. Scope of Works'!$H$10:$H$105,'4. Summary of Resilience Works'!$E20,'2. Scope of Works'!$I$10:$I$105,'4. Summary of Resilience Works'!Z$9)</f>
        <v>0</v>
      </c>
      <c r="AA20" s="123">
        <f>SUMIFS('2. Scope of Works'!$S$10:$S$105,'2. Scope of Works'!$H$10:$H$105,'4. Summary of Resilience Works'!$E20,'2. Scope of Works'!$I$10:$I$105,'4. Summary of Resilience Works'!AA$9)</f>
        <v>0</v>
      </c>
      <c r="AB20" s="123">
        <f>SUMIFS('2. Scope of Works'!$S$10:$S$105,'2. Scope of Works'!$H$10:$H$105,'4. Summary of Resilience Works'!$E20,'2. Scope of Works'!$I$10:$I$105,'4. Summary of Resilience Works'!AB$9)</f>
        <v>0</v>
      </c>
      <c r="AC20" s="123">
        <f>SUMIFS('2. Scope of Works'!$S$10:$S$105,'2. Scope of Works'!$H$10:$H$105,'4. Summary of Resilience Works'!$E20,'2. Scope of Works'!$I$10:$I$105,'4. Summary of Resilience Works'!AC$9)</f>
        <v>0</v>
      </c>
      <c r="AD20" s="123">
        <f>SUMIFS('2. Scope of Works'!$S$10:$S$105,'2. Scope of Works'!$H$10:$H$105,'4. Summary of Resilience Works'!$E20,'2. Scope of Works'!$I$10:$I$105,'4. Summary of Resilience Works'!AD$9)</f>
        <v>0</v>
      </c>
      <c r="AE20" s="123">
        <f>SUMIFS('2. Scope of Works'!$S$10:$S$105,'2. Scope of Works'!$H$10:$H$105,'4. Summary of Resilience Works'!$E20,'2. Scope of Works'!$I$10:$I$105,'4. Summary of Resilience Works'!AE$9)</f>
        <v>0</v>
      </c>
      <c r="AF20" s="123">
        <f>SUMIFS('2. Scope of Works'!$S$10:$S$105,'2. Scope of Works'!$H$10:$H$105,'4. Summary of Resilience Works'!$E20,'2. Scope of Works'!$I$10:$I$105,'4. Summary of Resilience Works'!AF$9)</f>
        <v>0</v>
      </c>
      <c r="AG20" s="123">
        <f>SUMIFS('2. Scope of Works'!$S$10:$S$105,'2. Scope of Works'!$H$10:$H$105,'4. Summary of Resilience Works'!$E20,'2. Scope of Works'!$I$10:$I$105,'4. Summary of Resilience Works'!AG$9)</f>
        <v>0</v>
      </c>
      <c r="AH20" s="123">
        <f>SUMIFS('2. Scope of Works'!$S$10:$S$105,'2. Scope of Works'!$H$10:$H$105,'4. Summary of Resilience Works'!$E20,'2. Scope of Works'!$I$10:$I$105,'4. Summary of Resilience Works'!AH$9)</f>
        <v>0</v>
      </c>
      <c r="AI20" s="123">
        <f>SUMIFS('2. Scope of Works'!$S$10:$S$105,'2. Scope of Works'!$H$10:$H$105,'4. Summary of Resilience Works'!$E20,'2. Scope of Works'!$I$10:$I$105,'4. Summary of Resilience Works'!AI$9)</f>
        <v>0</v>
      </c>
      <c r="AJ20" s="123">
        <f>SUMIFS('2. Scope of Works'!$S$10:$S$105,'2. Scope of Works'!$H$10:$H$105,'4. Summary of Resilience Works'!$E20,'2. Scope of Works'!$I$10:$I$105,'4. Summary of Resilience Works'!AJ$9)</f>
        <v>0</v>
      </c>
      <c r="AK20" s="123">
        <f>SUMIFS('2. Scope of Works'!$S$10:$S$105,'2. Scope of Works'!$H$10:$H$105,'4. Summary of Resilience Works'!$E20,'2. Scope of Works'!$I$10:$I$105,'4. Summary of Resilience Works'!AK$9)</f>
        <v>0</v>
      </c>
      <c r="AL20" s="123">
        <f>SUMIFS('2. Scope of Works'!$S$10:$S$105,'2. Scope of Works'!$H$10:$H$105,'4. Summary of Resilience Works'!$E20,'2. Scope of Works'!$I$10:$I$105,'4. Summary of Resilience Works'!AL$9)</f>
        <v>0</v>
      </c>
      <c r="AM20" s="123">
        <f>SUMIFS('2. Scope of Works'!$S$10:$S$105,'2. Scope of Works'!$H$10:$H$105,'4. Summary of Resilience Works'!$E20,'2. Scope of Works'!$I$10:$I$105,'4. Summary of Resilience Works'!AM$9)</f>
        <v>0</v>
      </c>
      <c r="AN20" s="123">
        <f>SUMIFS('2. Scope of Works'!$S$10:$S$105,'2. Scope of Works'!$H$10:$H$105,'4. Summary of Resilience Works'!$E20,'2. Scope of Works'!$I$10:$I$105,'4. Summary of Resilience Works'!AN$9)</f>
        <v>0</v>
      </c>
      <c r="AO20" s="123">
        <f>SUMIFS('2. Scope of Works'!$S$10:$S$105,'2. Scope of Works'!$H$10:$H$105,'4. Summary of Resilience Works'!$E20,'2. Scope of Works'!$I$10:$I$105,'4. Summary of Resilience Works'!AO$9)</f>
        <v>0</v>
      </c>
      <c r="AP20" s="123">
        <f>SUMIFS('2. Scope of Works'!$S$10:$S$105,'2. Scope of Works'!$H$10:$H$105,'4. Summary of Resilience Works'!$E20,'2. Scope of Works'!$I$10:$I$105,'4. Summary of Resilience Works'!AP$9)</f>
        <v>0</v>
      </c>
      <c r="AQ20" s="123">
        <f>SUMIFS('2. Scope of Works'!$S$10:$S$105,'2. Scope of Works'!$H$10:$H$105,'4. Summary of Resilience Works'!$E20,'2. Scope of Works'!$I$10:$I$105,'4. Summary of Resilience Works'!AQ$9)</f>
        <v>0</v>
      </c>
      <c r="AR20" s="123">
        <f>SUMIFS('2. Scope of Works'!$S$10:$S$105,'2. Scope of Works'!$H$10:$H$105,'4. Summary of Resilience Works'!$E20,'2. Scope of Works'!$I$10:$I$105,'4. Summary of Resilience Works'!AR$9)</f>
        <v>0</v>
      </c>
      <c r="AS20" s="123">
        <f>SUMIFS('2. Scope of Works'!$S$10:$S$105,'2. Scope of Works'!$H$10:$H$105,'4. Summary of Resilience Works'!$E20,'2. Scope of Works'!$I$10:$I$105,'4. Summary of Resilience Works'!AS$9)</f>
        <v>0</v>
      </c>
      <c r="AT20" s="123">
        <f>SUMIFS('2. Scope of Works'!$S$10:$S$105,'2. Scope of Works'!$H$10:$H$105,'4. Summary of Resilience Works'!$E20,'2. Scope of Works'!$I$10:$I$105,'4. Summary of Resilience Works'!AT$9)</f>
        <v>0</v>
      </c>
      <c r="AU20" s="123">
        <f>SUMIFS('2. Scope of Works'!$S$10:$S$105,'2. Scope of Works'!$H$10:$H$105,'4. Summary of Resilience Works'!$E20,'2. Scope of Works'!$I$10:$I$105,'4. Summary of Resilience Works'!AU$9)</f>
        <v>0</v>
      </c>
      <c r="AV20" s="123">
        <f>SUMIFS('2. Scope of Works'!$S$10:$S$105,'2. Scope of Works'!$H$10:$H$105,'4. Summary of Resilience Works'!$E20,'2. Scope of Works'!$I$10:$I$105,'4. Summary of Resilience Works'!AV$9)</f>
        <v>0</v>
      </c>
      <c r="AW20" s="123">
        <f>SUMIFS('2. Scope of Works'!$S$10:$S$105,'2. Scope of Works'!$H$10:$H$105,'4. Summary of Resilience Works'!$E20,'2. Scope of Works'!$I$10:$I$105,'4. Summary of Resilience Works'!AW$9)</f>
        <v>0</v>
      </c>
      <c r="AX20" s="123">
        <f>SUMIFS('2. Scope of Works'!$S$10:$S$105,'2. Scope of Works'!$H$10:$H$105,'4. Summary of Resilience Works'!$E20,'2. Scope of Works'!$I$10:$I$105,'4. Summary of Resilience Works'!AX$9)</f>
        <v>0</v>
      </c>
      <c r="AY20" s="123">
        <f>SUMIFS('2. Scope of Works'!$S$10:$S$105,'2. Scope of Works'!$H$10:$H$105,'4. Summary of Resilience Works'!$E20,'2. Scope of Works'!$I$10:$I$105,'4. Summary of Resilience Works'!AY$9)</f>
        <v>0</v>
      </c>
      <c r="AZ20" s="123">
        <f>SUMIFS('2. Scope of Works'!$S$10:$S$105,'2. Scope of Works'!$H$10:$H$105,'4. Summary of Resilience Works'!$E20,'2. Scope of Works'!$I$10:$I$105,'4. Summary of Resilience Works'!AZ$9)</f>
        <v>0</v>
      </c>
      <c r="BA20" s="123">
        <f>SUMIFS('2. Scope of Works'!$S$10:$S$105,'2. Scope of Works'!$H$10:$H$105,'4. Summary of Resilience Works'!$E20,'2. Scope of Works'!$I$10:$I$105,'4. Summary of Resilience Works'!BA$9)</f>
        <v>0</v>
      </c>
      <c r="BB20" s="123">
        <f>SUMIFS('2. Scope of Works'!$S$10:$S$105,'2. Scope of Works'!$H$10:$H$105,'4. Summary of Resilience Works'!$E20,'2. Scope of Works'!$I$10:$I$105,'4. Summary of Resilience Works'!BB$9)</f>
        <v>0</v>
      </c>
      <c r="BC20" s="123">
        <f>SUMIFS('2. Scope of Works'!$S$10:$S$105,'2. Scope of Works'!$H$10:$H$105,'4. Summary of Resilience Works'!$E20,'2. Scope of Works'!$I$10:$I$105,'4. Summary of Resilience Works'!BC$9)</f>
        <v>0</v>
      </c>
      <c r="BD20" s="123">
        <f>SUMIFS('2. Scope of Works'!$S$10:$S$105,'2. Scope of Works'!$H$10:$H$105,'4. Summary of Resilience Works'!$E20,'2. Scope of Works'!$I$10:$I$105,'4. Summary of Resilience Works'!BD$9)</f>
        <v>0</v>
      </c>
      <c r="BE20" s="123">
        <f>SUMIFS('2. Scope of Works'!$S$10:$S$105,'2. Scope of Works'!$H$10:$H$105,'4. Summary of Resilience Works'!$E20,'2. Scope of Works'!$I$10:$I$105,'4. Summary of Resilience Works'!BE$9)</f>
        <v>0</v>
      </c>
      <c r="BF20" s="123">
        <f>SUMIFS('2. Scope of Works'!$S$10:$S$105,'2. Scope of Works'!$H$10:$H$105,'4. Summary of Resilience Works'!$E20,'2. Scope of Works'!$I$10:$I$105,'4. Summary of Resilience Works'!BF$9)</f>
        <v>0</v>
      </c>
      <c r="BG20" s="123">
        <f>SUMIFS('2. Scope of Works'!$S$10:$S$105,'2. Scope of Works'!$H$10:$H$105,'4. Summary of Resilience Works'!$E20,'2. Scope of Works'!$I$10:$I$105,'4. Summary of Resilience Works'!BG$9)</f>
        <v>0</v>
      </c>
    </row>
    <row r="21" spans="3:59" s="16" customFormat="1" x14ac:dyDescent="0.3">
      <c r="C21" s="127" t="s">
        <v>209</v>
      </c>
      <c r="D21" s="128" t="s">
        <v>210</v>
      </c>
      <c r="E21" s="119" t="s">
        <v>211</v>
      </c>
      <c r="F21" s="120" t="s">
        <v>212</v>
      </c>
      <c r="H21" s="121" t="str">
        <f>IF(SUMIF('2. Scope of Works'!$H$10:$H$105,'4. Summary of Resilience Works'!E21,'2. Scope of Works'!$Q$10:$Q$105)=0,"",SUMIF('2. Scope of Works'!$H$10:$H$105,'4. Summary of Resilience Works'!E21,'2. Scope of Works'!$Q$10:$Q$105))</f>
        <v/>
      </c>
      <c r="I21" s="121" t="str">
        <f>IF(SUMIF('2. Scope of Works'!$H$10:$H$105,'4. Summary of Resilience Works'!E21,'2. Scope of Works'!$R$10:$R$105)=0,"",SUMIF('2. Scope of Works'!$H$10:$H$105,'4. Summary of Resilience Works'!E21,'2. Scope of Works'!$R$10:$R$105))</f>
        <v/>
      </c>
      <c r="J21" s="121" t="str">
        <f>IF(SUMIF('2. Scope of Works'!$H$10:$H$105,'4. Summary of Resilience Works'!E21,'2. Scope of Works'!$S$10:$S$105)=0,"",SUMIF('2. Scope of Works'!$H$10:$H$105,'4. Summary of Resilience Works'!E21,'2. Scope of Works'!$S$10:$S$105))</f>
        <v/>
      </c>
      <c r="K21" s="122" t="str">
        <f>IF(SUMIFS('2. Scope of Works'!$S$10:$S$105,'2. Scope of Works'!$H$10:$H$105,$E21,'2. Scope of Works'!$P$10:$P$105,"Y")&gt;0,"Y","")</f>
        <v/>
      </c>
      <c r="O21" s="123">
        <f>SUMIFS('2. Scope of Works'!$S$10:$S$105,'2. Scope of Works'!$H$10:$H$105,'4. Summary of Resilience Works'!$E21,'2. Scope of Works'!$I$10:$I$105,'4. Summary of Resilience Works'!O$9)</f>
        <v>0</v>
      </c>
      <c r="P21" s="123">
        <f>SUMIFS('2. Scope of Works'!$S$10:$S$105,'2. Scope of Works'!$H$10:$H$105,'4. Summary of Resilience Works'!$E21,'2. Scope of Works'!$I$10:$I$105,'4. Summary of Resilience Works'!P$9)</f>
        <v>0</v>
      </c>
      <c r="Q21" s="123">
        <f>SUMIFS('2. Scope of Works'!$S$10:$S$105,'2. Scope of Works'!$H$10:$H$105,'4. Summary of Resilience Works'!$E21,'2. Scope of Works'!$I$10:$I$105,'4. Summary of Resilience Works'!Q$9)</f>
        <v>0</v>
      </c>
      <c r="R21" s="123">
        <f>SUMIFS('2. Scope of Works'!$S$10:$S$105,'2. Scope of Works'!$H$10:$H$105,'4. Summary of Resilience Works'!$E21,'2. Scope of Works'!$I$10:$I$105,'4. Summary of Resilience Works'!R$9)</f>
        <v>0</v>
      </c>
      <c r="S21" s="123">
        <f>SUMIFS('2. Scope of Works'!$S$10:$S$105,'2. Scope of Works'!$H$10:$H$105,'4. Summary of Resilience Works'!$E21,'2. Scope of Works'!$I$10:$I$105,'4. Summary of Resilience Works'!S$9)</f>
        <v>0</v>
      </c>
      <c r="T21" s="123">
        <f>SUMIFS('2. Scope of Works'!$S$10:$S$105,'2. Scope of Works'!$H$10:$H$105,'4. Summary of Resilience Works'!$E21,'2. Scope of Works'!$I$10:$I$105,'4. Summary of Resilience Works'!T$9)</f>
        <v>0</v>
      </c>
      <c r="U21" s="123">
        <f>SUMIFS('2. Scope of Works'!$S$10:$S$105,'2. Scope of Works'!$H$10:$H$105,'4. Summary of Resilience Works'!$E21,'2. Scope of Works'!$I$10:$I$105,'4. Summary of Resilience Works'!U$9)</f>
        <v>0</v>
      </c>
      <c r="V21" s="123">
        <f>SUMIFS('2. Scope of Works'!$S$10:$S$105,'2. Scope of Works'!$H$10:$H$105,'4. Summary of Resilience Works'!$E21,'2. Scope of Works'!$I$10:$I$105,'4. Summary of Resilience Works'!V$9)</f>
        <v>0</v>
      </c>
      <c r="W21" s="123">
        <f>SUMIFS('2. Scope of Works'!$S$10:$S$105,'2. Scope of Works'!$H$10:$H$105,'4. Summary of Resilience Works'!$E21,'2. Scope of Works'!$I$10:$I$105,'4. Summary of Resilience Works'!W$9)</f>
        <v>0</v>
      </c>
      <c r="X21" s="123">
        <f>SUMIFS('2. Scope of Works'!$S$10:$S$105,'2. Scope of Works'!$H$10:$H$105,'4. Summary of Resilience Works'!$E21,'2. Scope of Works'!$I$10:$I$105,'4. Summary of Resilience Works'!X$9)</f>
        <v>0</v>
      </c>
      <c r="Y21" s="123">
        <f>SUMIFS('2. Scope of Works'!$S$10:$S$105,'2. Scope of Works'!$H$10:$H$105,'4. Summary of Resilience Works'!$E21,'2. Scope of Works'!$I$10:$I$105,'4. Summary of Resilience Works'!Y$9)</f>
        <v>0</v>
      </c>
      <c r="Z21" s="123">
        <f>SUMIFS('2. Scope of Works'!$S$10:$S$105,'2. Scope of Works'!$H$10:$H$105,'4. Summary of Resilience Works'!$E21,'2. Scope of Works'!$I$10:$I$105,'4. Summary of Resilience Works'!Z$9)</f>
        <v>0</v>
      </c>
      <c r="AA21" s="123">
        <f>SUMIFS('2. Scope of Works'!$S$10:$S$105,'2. Scope of Works'!$H$10:$H$105,'4. Summary of Resilience Works'!$E21,'2. Scope of Works'!$I$10:$I$105,'4. Summary of Resilience Works'!AA$9)</f>
        <v>0</v>
      </c>
      <c r="AB21" s="123">
        <f>SUMIFS('2. Scope of Works'!$S$10:$S$105,'2. Scope of Works'!$H$10:$H$105,'4. Summary of Resilience Works'!$E21,'2. Scope of Works'!$I$10:$I$105,'4. Summary of Resilience Works'!AB$9)</f>
        <v>0</v>
      </c>
      <c r="AC21" s="123">
        <f>SUMIFS('2. Scope of Works'!$S$10:$S$105,'2. Scope of Works'!$H$10:$H$105,'4. Summary of Resilience Works'!$E21,'2. Scope of Works'!$I$10:$I$105,'4. Summary of Resilience Works'!AC$9)</f>
        <v>0</v>
      </c>
      <c r="AD21" s="123">
        <f>SUMIFS('2. Scope of Works'!$S$10:$S$105,'2. Scope of Works'!$H$10:$H$105,'4. Summary of Resilience Works'!$E21,'2. Scope of Works'!$I$10:$I$105,'4. Summary of Resilience Works'!AD$9)</f>
        <v>0</v>
      </c>
      <c r="AE21" s="123">
        <f>SUMIFS('2. Scope of Works'!$S$10:$S$105,'2. Scope of Works'!$H$10:$H$105,'4. Summary of Resilience Works'!$E21,'2. Scope of Works'!$I$10:$I$105,'4. Summary of Resilience Works'!AE$9)</f>
        <v>0</v>
      </c>
      <c r="AF21" s="123">
        <f>SUMIFS('2. Scope of Works'!$S$10:$S$105,'2. Scope of Works'!$H$10:$H$105,'4. Summary of Resilience Works'!$E21,'2. Scope of Works'!$I$10:$I$105,'4. Summary of Resilience Works'!AF$9)</f>
        <v>0</v>
      </c>
      <c r="AG21" s="123">
        <f>SUMIFS('2. Scope of Works'!$S$10:$S$105,'2. Scope of Works'!$H$10:$H$105,'4. Summary of Resilience Works'!$E21,'2. Scope of Works'!$I$10:$I$105,'4. Summary of Resilience Works'!AG$9)</f>
        <v>0</v>
      </c>
      <c r="AH21" s="123">
        <f>SUMIFS('2. Scope of Works'!$S$10:$S$105,'2. Scope of Works'!$H$10:$H$105,'4. Summary of Resilience Works'!$E21,'2. Scope of Works'!$I$10:$I$105,'4. Summary of Resilience Works'!AH$9)</f>
        <v>0</v>
      </c>
      <c r="AI21" s="123">
        <f>SUMIFS('2. Scope of Works'!$S$10:$S$105,'2. Scope of Works'!$H$10:$H$105,'4. Summary of Resilience Works'!$E21,'2. Scope of Works'!$I$10:$I$105,'4. Summary of Resilience Works'!AI$9)</f>
        <v>0</v>
      </c>
      <c r="AJ21" s="123">
        <f>SUMIFS('2. Scope of Works'!$S$10:$S$105,'2. Scope of Works'!$H$10:$H$105,'4. Summary of Resilience Works'!$E21,'2. Scope of Works'!$I$10:$I$105,'4. Summary of Resilience Works'!AJ$9)</f>
        <v>0</v>
      </c>
      <c r="AK21" s="123">
        <f>SUMIFS('2. Scope of Works'!$S$10:$S$105,'2. Scope of Works'!$H$10:$H$105,'4. Summary of Resilience Works'!$E21,'2. Scope of Works'!$I$10:$I$105,'4. Summary of Resilience Works'!AK$9)</f>
        <v>0</v>
      </c>
      <c r="AL21" s="123">
        <f>SUMIFS('2. Scope of Works'!$S$10:$S$105,'2. Scope of Works'!$H$10:$H$105,'4. Summary of Resilience Works'!$E21,'2. Scope of Works'!$I$10:$I$105,'4. Summary of Resilience Works'!AL$9)</f>
        <v>0</v>
      </c>
      <c r="AM21" s="123">
        <f>SUMIFS('2. Scope of Works'!$S$10:$S$105,'2. Scope of Works'!$H$10:$H$105,'4. Summary of Resilience Works'!$E21,'2. Scope of Works'!$I$10:$I$105,'4. Summary of Resilience Works'!AM$9)</f>
        <v>0</v>
      </c>
      <c r="AN21" s="123">
        <f>SUMIFS('2. Scope of Works'!$S$10:$S$105,'2. Scope of Works'!$H$10:$H$105,'4. Summary of Resilience Works'!$E21,'2. Scope of Works'!$I$10:$I$105,'4. Summary of Resilience Works'!AN$9)</f>
        <v>0</v>
      </c>
      <c r="AO21" s="123">
        <f>SUMIFS('2. Scope of Works'!$S$10:$S$105,'2. Scope of Works'!$H$10:$H$105,'4. Summary of Resilience Works'!$E21,'2. Scope of Works'!$I$10:$I$105,'4. Summary of Resilience Works'!AO$9)</f>
        <v>0</v>
      </c>
      <c r="AP21" s="123">
        <f>SUMIFS('2. Scope of Works'!$S$10:$S$105,'2. Scope of Works'!$H$10:$H$105,'4. Summary of Resilience Works'!$E21,'2. Scope of Works'!$I$10:$I$105,'4. Summary of Resilience Works'!AP$9)</f>
        <v>0</v>
      </c>
      <c r="AQ21" s="123">
        <f>SUMIFS('2. Scope of Works'!$S$10:$S$105,'2. Scope of Works'!$H$10:$H$105,'4. Summary of Resilience Works'!$E21,'2. Scope of Works'!$I$10:$I$105,'4. Summary of Resilience Works'!AQ$9)</f>
        <v>0</v>
      </c>
      <c r="AR21" s="123">
        <f>SUMIFS('2. Scope of Works'!$S$10:$S$105,'2. Scope of Works'!$H$10:$H$105,'4. Summary of Resilience Works'!$E21,'2. Scope of Works'!$I$10:$I$105,'4. Summary of Resilience Works'!AR$9)</f>
        <v>0</v>
      </c>
      <c r="AS21" s="123">
        <f>SUMIFS('2. Scope of Works'!$S$10:$S$105,'2. Scope of Works'!$H$10:$H$105,'4. Summary of Resilience Works'!$E21,'2. Scope of Works'!$I$10:$I$105,'4. Summary of Resilience Works'!AS$9)</f>
        <v>0</v>
      </c>
      <c r="AT21" s="123">
        <f>SUMIFS('2. Scope of Works'!$S$10:$S$105,'2. Scope of Works'!$H$10:$H$105,'4. Summary of Resilience Works'!$E21,'2. Scope of Works'!$I$10:$I$105,'4. Summary of Resilience Works'!AT$9)</f>
        <v>0</v>
      </c>
      <c r="AU21" s="123">
        <f>SUMIFS('2. Scope of Works'!$S$10:$S$105,'2. Scope of Works'!$H$10:$H$105,'4. Summary of Resilience Works'!$E21,'2. Scope of Works'!$I$10:$I$105,'4. Summary of Resilience Works'!AU$9)</f>
        <v>0</v>
      </c>
      <c r="AV21" s="123">
        <f>SUMIFS('2. Scope of Works'!$S$10:$S$105,'2. Scope of Works'!$H$10:$H$105,'4. Summary of Resilience Works'!$E21,'2. Scope of Works'!$I$10:$I$105,'4. Summary of Resilience Works'!AV$9)</f>
        <v>0</v>
      </c>
      <c r="AW21" s="123">
        <f>SUMIFS('2. Scope of Works'!$S$10:$S$105,'2. Scope of Works'!$H$10:$H$105,'4. Summary of Resilience Works'!$E21,'2. Scope of Works'!$I$10:$I$105,'4. Summary of Resilience Works'!AW$9)</f>
        <v>0</v>
      </c>
      <c r="AX21" s="123">
        <f>SUMIFS('2. Scope of Works'!$S$10:$S$105,'2. Scope of Works'!$H$10:$H$105,'4. Summary of Resilience Works'!$E21,'2. Scope of Works'!$I$10:$I$105,'4. Summary of Resilience Works'!AX$9)</f>
        <v>0</v>
      </c>
      <c r="AY21" s="123">
        <f>SUMIFS('2. Scope of Works'!$S$10:$S$105,'2. Scope of Works'!$H$10:$H$105,'4. Summary of Resilience Works'!$E21,'2. Scope of Works'!$I$10:$I$105,'4. Summary of Resilience Works'!AY$9)</f>
        <v>0</v>
      </c>
      <c r="AZ21" s="123">
        <f>SUMIFS('2. Scope of Works'!$S$10:$S$105,'2. Scope of Works'!$H$10:$H$105,'4. Summary of Resilience Works'!$E21,'2. Scope of Works'!$I$10:$I$105,'4. Summary of Resilience Works'!AZ$9)</f>
        <v>0</v>
      </c>
      <c r="BA21" s="123">
        <f>SUMIFS('2. Scope of Works'!$S$10:$S$105,'2. Scope of Works'!$H$10:$H$105,'4. Summary of Resilience Works'!$E21,'2. Scope of Works'!$I$10:$I$105,'4. Summary of Resilience Works'!BA$9)</f>
        <v>0</v>
      </c>
      <c r="BB21" s="123">
        <f>SUMIFS('2. Scope of Works'!$S$10:$S$105,'2. Scope of Works'!$H$10:$H$105,'4. Summary of Resilience Works'!$E21,'2. Scope of Works'!$I$10:$I$105,'4. Summary of Resilience Works'!BB$9)</f>
        <v>0</v>
      </c>
      <c r="BC21" s="123">
        <f>SUMIFS('2. Scope of Works'!$S$10:$S$105,'2. Scope of Works'!$H$10:$H$105,'4. Summary of Resilience Works'!$E21,'2. Scope of Works'!$I$10:$I$105,'4. Summary of Resilience Works'!BC$9)</f>
        <v>0</v>
      </c>
      <c r="BD21" s="123">
        <f>SUMIFS('2. Scope of Works'!$S$10:$S$105,'2. Scope of Works'!$H$10:$H$105,'4. Summary of Resilience Works'!$E21,'2. Scope of Works'!$I$10:$I$105,'4. Summary of Resilience Works'!BD$9)</f>
        <v>0</v>
      </c>
      <c r="BE21" s="123">
        <f>SUMIFS('2. Scope of Works'!$S$10:$S$105,'2. Scope of Works'!$H$10:$H$105,'4. Summary of Resilience Works'!$E21,'2. Scope of Works'!$I$10:$I$105,'4. Summary of Resilience Works'!BE$9)</f>
        <v>0</v>
      </c>
      <c r="BF21" s="123">
        <f>SUMIFS('2. Scope of Works'!$S$10:$S$105,'2. Scope of Works'!$H$10:$H$105,'4. Summary of Resilience Works'!$E21,'2. Scope of Works'!$I$10:$I$105,'4. Summary of Resilience Works'!BF$9)</f>
        <v>0</v>
      </c>
      <c r="BG21" s="123">
        <f>SUMIFS('2. Scope of Works'!$S$10:$S$105,'2. Scope of Works'!$H$10:$H$105,'4. Summary of Resilience Works'!$E21,'2. Scope of Works'!$I$10:$I$105,'4. Summary of Resilience Works'!BG$9)</f>
        <v>0</v>
      </c>
    </row>
    <row r="22" spans="3:59" s="16" customFormat="1" x14ac:dyDescent="0.3">
      <c r="C22" s="117" t="s">
        <v>213</v>
      </c>
      <c r="D22" s="118" t="s">
        <v>214</v>
      </c>
      <c r="E22" s="119" t="s">
        <v>215</v>
      </c>
      <c r="F22" s="120" t="s">
        <v>216</v>
      </c>
      <c r="H22" s="121" t="str">
        <f>IF(SUMIF('2. Scope of Works'!$H$10:$H$105,'4. Summary of Resilience Works'!E22,'2. Scope of Works'!$Q$10:$Q$105)=0,"",SUMIF('2. Scope of Works'!$H$10:$H$105,'4. Summary of Resilience Works'!E22,'2. Scope of Works'!$Q$10:$Q$105))</f>
        <v/>
      </c>
      <c r="I22" s="121" t="str">
        <f>IF(SUMIF('2. Scope of Works'!$H$10:$H$105,'4. Summary of Resilience Works'!E22,'2. Scope of Works'!$R$10:$R$105)=0,"",SUMIF('2. Scope of Works'!$H$10:$H$105,'4. Summary of Resilience Works'!E22,'2. Scope of Works'!$R$10:$R$105))</f>
        <v/>
      </c>
      <c r="J22" s="121" t="str">
        <f>IF(SUMIF('2. Scope of Works'!$H$10:$H$105,'4. Summary of Resilience Works'!E22,'2. Scope of Works'!$S$10:$S$105)=0,"",SUMIF('2. Scope of Works'!$H$10:$H$105,'4. Summary of Resilience Works'!E22,'2. Scope of Works'!$S$10:$S$105))</f>
        <v/>
      </c>
      <c r="K22" s="122" t="str">
        <f>IF(SUMIFS('2. Scope of Works'!$S$10:$S$105,'2. Scope of Works'!$H$10:$H$105,$E22,'2. Scope of Works'!$P$10:$P$105,"Y")&gt;0,"Y","")</f>
        <v/>
      </c>
      <c r="O22" s="123">
        <f>SUMIFS('2. Scope of Works'!$S$10:$S$105,'2. Scope of Works'!$H$10:$H$105,'4. Summary of Resilience Works'!$E22,'2. Scope of Works'!$I$10:$I$105,'4. Summary of Resilience Works'!O$9)</f>
        <v>0</v>
      </c>
      <c r="P22" s="123">
        <f>SUMIFS('2. Scope of Works'!$S$10:$S$105,'2. Scope of Works'!$H$10:$H$105,'4. Summary of Resilience Works'!$E22,'2. Scope of Works'!$I$10:$I$105,'4. Summary of Resilience Works'!P$9)</f>
        <v>0</v>
      </c>
      <c r="Q22" s="123">
        <f>SUMIFS('2. Scope of Works'!$S$10:$S$105,'2. Scope of Works'!$H$10:$H$105,'4. Summary of Resilience Works'!$E22,'2. Scope of Works'!$I$10:$I$105,'4. Summary of Resilience Works'!Q$9)</f>
        <v>0</v>
      </c>
      <c r="R22" s="123">
        <f>SUMIFS('2. Scope of Works'!$S$10:$S$105,'2. Scope of Works'!$H$10:$H$105,'4. Summary of Resilience Works'!$E22,'2. Scope of Works'!$I$10:$I$105,'4. Summary of Resilience Works'!R$9)</f>
        <v>0</v>
      </c>
      <c r="S22" s="123">
        <f>SUMIFS('2. Scope of Works'!$S$10:$S$105,'2. Scope of Works'!$H$10:$H$105,'4. Summary of Resilience Works'!$E22,'2. Scope of Works'!$I$10:$I$105,'4. Summary of Resilience Works'!S$9)</f>
        <v>0</v>
      </c>
      <c r="T22" s="123">
        <f>SUMIFS('2. Scope of Works'!$S$10:$S$105,'2. Scope of Works'!$H$10:$H$105,'4. Summary of Resilience Works'!$E22,'2. Scope of Works'!$I$10:$I$105,'4. Summary of Resilience Works'!T$9)</f>
        <v>0</v>
      </c>
      <c r="U22" s="123">
        <f>SUMIFS('2. Scope of Works'!$S$10:$S$105,'2. Scope of Works'!$H$10:$H$105,'4. Summary of Resilience Works'!$E22,'2. Scope of Works'!$I$10:$I$105,'4. Summary of Resilience Works'!U$9)</f>
        <v>0</v>
      </c>
      <c r="V22" s="123">
        <f>SUMIFS('2. Scope of Works'!$S$10:$S$105,'2. Scope of Works'!$H$10:$H$105,'4. Summary of Resilience Works'!$E22,'2. Scope of Works'!$I$10:$I$105,'4. Summary of Resilience Works'!V$9)</f>
        <v>0</v>
      </c>
      <c r="W22" s="123">
        <f>SUMIFS('2. Scope of Works'!$S$10:$S$105,'2. Scope of Works'!$H$10:$H$105,'4. Summary of Resilience Works'!$E22,'2. Scope of Works'!$I$10:$I$105,'4. Summary of Resilience Works'!W$9)</f>
        <v>0</v>
      </c>
      <c r="X22" s="123">
        <f>SUMIFS('2. Scope of Works'!$S$10:$S$105,'2. Scope of Works'!$H$10:$H$105,'4. Summary of Resilience Works'!$E22,'2. Scope of Works'!$I$10:$I$105,'4. Summary of Resilience Works'!X$9)</f>
        <v>0</v>
      </c>
      <c r="Y22" s="123">
        <f>SUMIFS('2. Scope of Works'!$S$10:$S$105,'2. Scope of Works'!$H$10:$H$105,'4. Summary of Resilience Works'!$E22,'2. Scope of Works'!$I$10:$I$105,'4. Summary of Resilience Works'!Y$9)</f>
        <v>0</v>
      </c>
      <c r="Z22" s="123">
        <f>SUMIFS('2. Scope of Works'!$S$10:$S$105,'2. Scope of Works'!$H$10:$H$105,'4. Summary of Resilience Works'!$E22,'2. Scope of Works'!$I$10:$I$105,'4. Summary of Resilience Works'!Z$9)</f>
        <v>0</v>
      </c>
      <c r="AA22" s="123">
        <f>SUMIFS('2. Scope of Works'!$S$10:$S$105,'2. Scope of Works'!$H$10:$H$105,'4. Summary of Resilience Works'!$E22,'2. Scope of Works'!$I$10:$I$105,'4. Summary of Resilience Works'!AA$9)</f>
        <v>0</v>
      </c>
      <c r="AB22" s="123">
        <f>SUMIFS('2. Scope of Works'!$S$10:$S$105,'2. Scope of Works'!$H$10:$H$105,'4. Summary of Resilience Works'!$E22,'2. Scope of Works'!$I$10:$I$105,'4. Summary of Resilience Works'!AB$9)</f>
        <v>0</v>
      </c>
      <c r="AC22" s="123">
        <f>SUMIFS('2. Scope of Works'!$S$10:$S$105,'2. Scope of Works'!$H$10:$H$105,'4. Summary of Resilience Works'!$E22,'2. Scope of Works'!$I$10:$I$105,'4. Summary of Resilience Works'!AC$9)</f>
        <v>0</v>
      </c>
      <c r="AD22" s="123">
        <f>SUMIFS('2. Scope of Works'!$S$10:$S$105,'2. Scope of Works'!$H$10:$H$105,'4. Summary of Resilience Works'!$E22,'2. Scope of Works'!$I$10:$I$105,'4. Summary of Resilience Works'!AD$9)</f>
        <v>0</v>
      </c>
      <c r="AE22" s="123">
        <f>SUMIFS('2. Scope of Works'!$S$10:$S$105,'2. Scope of Works'!$H$10:$H$105,'4. Summary of Resilience Works'!$E22,'2. Scope of Works'!$I$10:$I$105,'4. Summary of Resilience Works'!AE$9)</f>
        <v>0</v>
      </c>
      <c r="AF22" s="123">
        <f>SUMIFS('2. Scope of Works'!$S$10:$S$105,'2. Scope of Works'!$H$10:$H$105,'4. Summary of Resilience Works'!$E22,'2. Scope of Works'!$I$10:$I$105,'4. Summary of Resilience Works'!AF$9)</f>
        <v>0</v>
      </c>
      <c r="AG22" s="123">
        <f>SUMIFS('2. Scope of Works'!$S$10:$S$105,'2. Scope of Works'!$H$10:$H$105,'4. Summary of Resilience Works'!$E22,'2. Scope of Works'!$I$10:$I$105,'4. Summary of Resilience Works'!AG$9)</f>
        <v>0</v>
      </c>
      <c r="AH22" s="123">
        <f>SUMIFS('2. Scope of Works'!$S$10:$S$105,'2. Scope of Works'!$H$10:$H$105,'4. Summary of Resilience Works'!$E22,'2. Scope of Works'!$I$10:$I$105,'4. Summary of Resilience Works'!AH$9)</f>
        <v>0</v>
      </c>
      <c r="AI22" s="123">
        <f>SUMIFS('2. Scope of Works'!$S$10:$S$105,'2. Scope of Works'!$H$10:$H$105,'4. Summary of Resilience Works'!$E22,'2. Scope of Works'!$I$10:$I$105,'4. Summary of Resilience Works'!AI$9)</f>
        <v>0</v>
      </c>
      <c r="AJ22" s="123">
        <f>SUMIFS('2. Scope of Works'!$S$10:$S$105,'2. Scope of Works'!$H$10:$H$105,'4. Summary of Resilience Works'!$E22,'2. Scope of Works'!$I$10:$I$105,'4. Summary of Resilience Works'!AJ$9)</f>
        <v>0</v>
      </c>
      <c r="AK22" s="123">
        <f>SUMIFS('2. Scope of Works'!$S$10:$S$105,'2. Scope of Works'!$H$10:$H$105,'4. Summary of Resilience Works'!$E22,'2. Scope of Works'!$I$10:$I$105,'4. Summary of Resilience Works'!AK$9)</f>
        <v>0</v>
      </c>
      <c r="AL22" s="123">
        <f>SUMIFS('2. Scope of Works'!$S$10:$S$105,'2. Scope of Works'!$H$10:$H$105,'4. Summary of Resilience Works'!$E22,'2. Scope of Works'!$I$10:$I$105,'4. Summary of Resilience Works'!AL$9)</f>
        <v>0</v>
      </c>
      <c r="AM22" s="123">
        <f>SUMIFS('2. Scope of Works'!$S$10:$S$105,'2. Scope of Works'!$H$10:$H$105,'4. Summary of Resilience Works'!$E22,'2. Scope of Works'!$I$10:$I$105,'4. Summary of Resilience Works'!AM$9)</f>
        <v>0</v>
      </c>
      <c r="AN22" s="123">
        <f>SUMIFS('2. Scope of Works'!$S$10:$S$105,'2. Scope of Works'!$H$10:$H$105,'4. Summary of Resilience Works'!$E22,'2. Scope of Works'!$I$10:$I$105,'4. Summary of Resilience Works'!AN$9)</f>
        <v>0</v>
      </c>
      <c r="AO22" s="123">
        <f>SUMIFS('2. Scope of Works'!$S$10:$S$105,'2. Scope of Works'!$H$10:$H$105,'4. Summary of Resilience Works'!$E22,'2. Scope of Works'!$I$10:$I$105,'4. Summary of Resilience Works'!AO$9)</f>
        <v>0</v>
      </c>
      <c r="AP22" s="123">
        <f>SUMIFS('2. Scope of Works'!$S$10:$S$105,'2. Scope of Works'!$H$10:$H$105,'4. Summary of Resilience Works'!$E22,'2. Scope of Works'!$I$10:$I$105,'4. Summary of Resilience Works'!AP$9)</f>
        <v>0</v>
      </c>
      <c r="AQ22" s="123">
        <f>SUMIFS('2. Scope of Works'!$S$10:$S$105,'2. Scope of Works'!$H$10:$H$105,'4. Summary of Resilience Works'!$E22,'2. Scope of Works'!$I$10:$I$105,'4. Summary of Resilience Works'!AQ$9)</f>
        <v>0</v>
      </c>
      <c r="AR22" s="123">
        <f>SUMIFS('2. Scope of Works'!$S$10:$S$105,'2. Scope of Works'!$H$10:$H$105,'4. Summary of Resilience Works'!$E22,'2. Scope of Works'!$I$10:$I$105,'4. Summary of Resilience Works'!AR$9)</f>
        <v>0</v>
      </c>
      <c r="AS22" s="123">
        <f>SUMIFS('2. Scope of Works'!$S$10:$S$105,'2. Scope of Works'!$H$10:$H$105,'4. Summary of Resilience Works'!$E22,'2. Scope of Works'!$I$10:$I$105,'4. Summary of Resilience Works'!AS$9)</f>
        <v>0</v>
      </c>
      <c r="AT22" s="123">
        <f>SUMIFS('2. Scope of Works'!$S$10:$S$105,'2. Scope of Works'!$H$10:$H$105,'4. Summary of Resilience Works'!$E22,'2. Scope of Works'!$I$10:$I$105,'4. Summary of Resilience Works'!AT$9)</f>
        <v>0</v>
      </c>
      <c r="AU22" s="123">
        <f>SUMIFS('2. Scope of Works'!$S$10:$S$105,'2. Scope of Works'!$H$10:$H$105,'4. Summary of Resilience Works'!$E22,'2. Scope of Works'!$I$10:$I$105,'4. Summary of Resilience Works'!AU$9)</f>
        <v>0</v>
      </c>
      <c r="AV22" s="123">
        <f>SUMIFS('2. Scope of Works'!$S$10:$S$105,'2. Scope of Works'!$H$10:$H$105,'4. Summary of Resilience Works'!$E22,'2. Scope of Works'!$I$10:$I$105,'4. Summary of Resilience Works'!AV$9)</f>
        <v>0</v>
      </c>
      <c r="AW22" s="123">
        <f>SUMIFS('2. Scope of Works'!$S$10:$S$105,'2. Scope of Works'!$H$10:$H$105,'4. Summary of Resilience Works'!$E22,'2. Scope of Works'!$I$10:$I$105,'4. Summary of Resilience Works'!AW$9)</f>
        <v>0</v>
      </c>
      <c r="AX22" s="123">
        <f>SUMIFS('2. Scope of Works'!$S$10:$S$105,'2. Scope of Works'!$H$10:$H$105,'4. Summary of Resilience Works'!$E22,'2. Scope of Works'!$I$10:$I$105,'4. Summary of Resilience Works'!AX$9)</f>
        <v>0</v>
      </c>
      <c r="AY22" s="123">
        <f>SUMIFS('2. Scope of Works'!$S$10:$S$105,'2. Scope of Works'!$H$10:$H$105,'4. Summary of Resilience Works'!$E22,'2. Scope of Works'!$I$10:$I$105,'4. Summary of Resilience Works'!AY$9)</f>
        <v>0</v>
      </c>
      <c r="AZ22" s="123">
        <f>SUMIFS('2. Scope of Works'!$S$10:$S$105,'2. Scope of Works'!$H$10:$H$105,'4. Summary of Resilience Works'!$E22,'2. Scope of Works'!$I$10:$I$105,'4. Summary of Resilience Works'!AZ$9)</f>
        <v>0</v>
      </c>
      <c r="BA22" s="123">
        <f>SUMIFS('2. Scope of Works'!$S$10:$S$105,'2. Scope of Works'!$H$10:$H$105,'4. Summary of Resilience Works'!$E22,'2. Scope of Works'!$I$10:$I$105,'4. Summary of Resilience Works'!BA$9)</f>
        <v>0</v>
      </c>
      <c r="BB22" s="123">
        <f>SUMIFS('2. Scope of Works'!$S$10:$S$105,'2. Scope of Works'!$H$10:$H$105,'4. Summary of Resilience Works'!$E22,'2. Scope of Works'!$I$10:$I$105,'4. Summary of Resilience Works'!BB$9)</f>
        <v>0</v>
      </c>
      <c r="BC22" s="123">
        <f>SUMIFS('2. Scope of Works'!$S$10:$S$105,'2. Scope of Works'!$H$10:$H$105,'4. Summary of Resilience Works'!$E22,'2. Scope of Works'!$I$10:$I$105,'4. Summary of Resilience Works'!BC$9)</f>
        <v>0</v>
      </c>
      <c r="BD22" s="123">
        <f>SUMIFS('2. Scope of Works'!$S$10:$S$105,'2. Scope of Works'!$H$10:$H$105,'4. Summary of Resilience Works'!$E22,'2. Scope of Works'!$I$10:$I$105,'4. Summary of Resilience Works'!BD$9)</f>
        <v>0</v>
      </c>
      <c r="BE22" s="123">
        <f>SUMIFS('2. Scope of Works'!$S$10:$S$105,'2. Scope of Works'!$H$10:$H$105,'4. Summary of Resilience Works'!$E22,'2. Scope of Works'!$I$10:$I$105,'4. Summary of Resilience Works'!BE$9)</f>
        <v>0</v>
      </c>
      <c r="BF22" s="123">
        <f>SUMIFS('2. Scope of Works'!$S$10:$S$105,'2. Scope of Works'!$H$10:$H$105,'4. Summary of Resilience Works'!$E22,'2. Scope of Works'!$I$10:$I$105,'4. Summary of Resilience Works'!BF$9)</f>
        <v>0</v>
      </c>
      <c r="BG22" s="123">
        <f>SUMIFS('2. Scope of Works'!$S$10:$S$105,'2. Scope of Works'!$H$10:$H$105,'4. Summary of Resilience Works'!$E22,'2. Scope of Works'!$I$10:$I$105,'4. Summary of Resilience Works'!BG$9)</f>
        <v>0</v>
      </c>
    </row>
    <row r="23" spans="3:59" s="16" customFormat="1" x14ac:dyDescent="0.3">
      <c r="C23" s="125" t="s">
        <v>213</v>
      </c>
      <c r="D23" s="126" t="s">
        <v>214</v>
      </c>
      <c r="E23" s="119" t="s">
        <v>217</v>
      </c>
      <c r="F23" s="120" t="s">
        <v>218</v>
      </c>
      <c r="H23" s="121" t="str">
        <f>IF(SUMIF('2. Scope of Works'!$H$10:$H$105,'4. Summary of Resilience Works'!E23,'2. Scope of Works'!$Q$10:$Q$105)=0,"",SUMIF('2. Scope of Works'!$H$10:$H$105,'4. Summary of Resilience Works'!E23,'2. Scope of Works'!$Q$10:$Q$105))</f>
        <v/>
      </c>
      <c r="I23" s="121" t="str">
        <f>IF(SUMIF('2. Scope of Works'!$H$10:$H$105,'4. Summary of Resilience Works'!E23,'2. Scope of Works'!$R$10:$R$105)=0,"",SUMIF('2. Scope of Works'!$H$10:$H$105,'4. Summary of Resilience Works'!E23,'2. Scope of Works'!$R$10:$R$105))</f>
        <v/>
      </c>
      <c r="J23" s="121" t="str">
        <f>IF(SUMIF('2. Scope of Works'!$H$10:$H$105,'4. Summary of Resilience Works'!E23,'2. Scope of Works'!$S$10:$S$105)=0,"",SUMIF('2. Scope of Works'!$H$10:$H$105,'4. Summary of Resilience Works'!E23,'2. Scope of Works'!$S$10:$S$105))</f>
        <v/>
      </c>
      <c r="K23" s="122" t="str">
        <f>IF(SUMIFS('2. Scope of Works'!$S$10:$S$105,'2. Scope of Works'!$H$10:$H$105,$E23,'2. Scope of Works'!$P$10:$P$105,"Y")&gt;0,"Y","")</f>
        <v/>
      </c>
      <c r="O23" s="123">
        <f>SUMIFS('2. Scope of Works'!$S$10:$S$105,'2. Scope of Works'!$H$10:$H$105,'4. Summary of Resilience Works'!$E23,'2. Scope of Works'!$I$10:$I$105,'4. Summary of Resilience Works'!O$9)</f>
        <v>0</v>
      </c>
      <c r="P23" s="123">
        <f>SUMIFS('2. Scope of Works'!$S$10:$S$105,'2. Scope of Works'!$H$10:$H$105,'4. Summary of Resilience Works'!$E23,'2. Scope of Works'!$I$10:$I$105,'4. Summary of Resilience Works'!P$9)</f>
        <v>0</v>
      </c>
      <c r="Q23" s="123">
        <f>SUMIFS('2. Scope of Works'!$S$10:$S$105,'2. Scope of Works'!$H$10:$H$105,'4. Summary of Resilience Works'!$E23,'2. Scope of Works'!$I$10:$I$105,'4. Summary of Resilience Works'!Q$9)</f>
        <v>0</v>
      </c>
      <c r="R23" s="123">
        <f>SUMIFS('2. Scope of Works'!$S$10:$S$105,'2. Scope of Works'!$H$10:$H$105,'4. Summary of Resilience Works'!$E23,'2. Scope of Works'!$I$10:$I$105,'4. Summary of Resilience Works'!R$9)</f>
        <v>0</v>
      </c>
      <c r="S23" s="123">
        <f>SUMIFS('2. Scope of Works'!$S$10:$S$105,'2. Scope of Works'!$H$10:$H$105,'4. Summary of Resilience Works'!$E23,'2. Scope of Works'!$I$10:$I$105,'4. Summary of Resilience Works'!S$9)</f>
        <v>0</v>
      </c>
      <c r="T23" s="123">
        <f>SUMIFS('2. Scope of Works'!$S$10:$S$105,'2. Scope of Works'!$H$10:$H$105,'4. Summary of Resilience Works'!$E23,'2. Scope of Works'!$I$10:$I$105,'4. Summary of Resilience Works'!T$9)</f>
        <v>0</v>
      </c>
      <c r="U23" s="123">
        <f>SUMIFS('2. Scope of Works'!$S$10:$S$105,'2. Scope of Works'!$H$10:$H$105,'4. Summary of Resilience Works'!$E23,'2. Scope of Works'!$I$10:$I$105,'4. Summary of Resilience Works'!U$9)</f>
        <v>0</v>
      </c>
      <c r="V23" s="123">
        <f>SUMIFS('2. Scope of Works'!$S$10:$S$105,'2. Scope of Works'!$H$10:$H$105,'4. Summary of Resilience Works'!$E23,'2. Scope of Works'!$I$10:$I$105,'4. Summary of Resilience Works'!V$9)</f>
        <v>0</v>
      </c>
      <c r="W23" s="123">
        <f>SUMIFS('2. Scope of Works'!$S$10:$S$105,'2. Scope of Works'!$H$10:$H$105,'4. Summary of Resilience Works'!$E23,'2. Scope of Works'!$I$10:$I$105,'4. Summary of Resilience Works'!W$9)</f>
        <v>0</v>
      </c>
      <c r="X23" s="123">
        <f>SUMIFS('2. Scope of Works'!$S$10:$S$105,'2. Scope of Works'!$H$10:$H$105,'4. Summary of Resilience Works'!$E23,'2. Scope of Works'!$I$10:$I$105,'4. Summary of Resilience Works'!X$9)</f>
        <v>0</v>
      </c>
      <c r="Y23" s="123">
        <f>SUMIFS('2. Scope of Works'!$S$10:$S$105,'2. Scope of Works'!$H$10:$H$105,'4. Summary of Resilience Works'!$E23,'2. Scope of Works'!$I$10:$I$105,'4. Summary of Resilience Works'!Y$9)</f>
        <v>0</v>
      </c>
      <c r="Z23" s="123">
        <f>SUMIFS('2. Scope of Works'!$S$10:$S$105,'2. Scope of Works'!$H$10:$H$105,'4. Summary of Resilience Works'!$E23,'2. Scope of Works'!$I$10:$I$105,'4. Summary of Resilience Works'!Z$9)</f>
        <v>0</v>
      </c>
      <c r="AA23" s="123">
        <f>SUMIFS('2. Scope of Works'!$S$10:$S$105,'2. Scope of Works'!$H$10:$H$105,'4. Summary of Resilience Works'!$E23,'2. Scope of Works'!$I$10:$I$105,'4. Summary of Resilience Works'!AA$9)</f>
        <v>0</v>
      </c>
      <c r="AB23" s="123">
        <f>SUMIFS('2. Scope of Works'!$S$10:$S$105,'2. Scope of Works'!$H$10:$H$105,'4. Summary of Resilience Works'!$E23,'2. Scope of Works'!$I$10:$I$105,'4. Summary of Resilience Works'!AB$9)</f>
        <v>0</v>
      </c>
      <c r="AC23" s="123">
        <f>SUMIFS('2. Scope of Works'!$S$10:$S$105,'2. Scope of Works'!$H$10:$H$105,'4. Summary of Resilience Works'!$E23,'2. Scope of Works'!$I$10:$I$105,'4. Summary of Resilience Works'!AC$9)</f>
        <v>0</v>
      </c>
      <c r="AD23" s="123">
        <f>SUMIFS('2. Scope of Works'!$S$10:$S$105,'2. Scope of Works'!$H$10:$H$105,'4. Summary of Resilience Works'!$E23,'2. Scope of Works'!$I$10:$I$105,'4. Summary of Resilience Works'!AD$9)</f>
        <v>0</v>
      </c>
      <c r="AE23" s="123">
        <f>SUMIFS('2. Scope of Works'!$S$10:$S$105,'2. Scope of Works'!$H$10:$H$105,'4. Summary of Resilience Works'!$E23,'2. Scope of Works'!$I$10:$I$105,'4. Summary of Resilience Works'!AE$9)</f>
        <v>0</v>
      </c>
      <c r="AF23" s="123">
        <f>SUMIFS('2. Scope of Works'!$S$10:$S$105,'2. Scope of Works'!$H$10:$H$105,'4. Summary of Resilience Works'!$E23,'2. Scope of Works'!$I$10:$I$105,'4. Summary of Resilience Works'!AF$9)</f>
        <v>0</v>
      </c>
      <c r="AG23" s="123">
        <f>SUMIFS('2. Scope of Works'!$S$10:$S$105,'2. Scope of Works'!$H$10:$H$105,'4. Summary of Resilience Works'!$E23,'2. Scope of Works'!$I$10:$I$105,'4. Summary of Resilience Works'!AG$9)</f>
        <v>0</v>
      </c>
      <c r="AH23" s="123">
        <f>SUMIFS('2. Scope of Works'!$S$10:$S$105,'2. Scope of Works'!$H$10:$H$105,'4. Summary of Resilience Works'!$E23,'2. Scope of Works'!$I$10:$I$105,'4. Summary of Resilience Works'!AH$9)</f>
        <v>0</v>
      </c>
      <c r="AI23" s="123">
        <f>SUMIFS('2. Scope of Works'!$S$10:$S$105,'2. Scope of Works'!$H$10:$H$105,'4. Summary of Resilience Works'!$E23,'2. Scope of Works'!$I$10:$I$105,'4. Summary of Resilience Works'!AI$9)</f>
        <v>0</v>
      </c>
      <c r="AJ23" s="123">
        <f>SUMIFS('2. Scope of Works'!$S$10:$S$105,'2. Scope of Works'!$H$10:$H$105,'4. Summary of Resilience Works'!$E23,'2. Scope of Works'!$I$10:$I$105,'4. Summary of Resilience Works'!AJ$9)</f>
        <v>0</v>
      </c>
      <c r="AK23" s="123">
        <f>SUMIFS('2. Scope of Works'!$S$10:$S$105,'2. Scope of Works'!$H$10:$H$105,'4. Summary of Resilience Works'!$E23,'2. Scope of Works'!$I$10:$I$105,'4. Summary of Resilience Works'!AK$9)</f>
        <v>0</v>
      </c>
      <c r="AL23" s="123">
        <f>SUMIFS('2. Scope of Works'!$S$10:$S$105,'2. Scope of Works'!$H$10:$H$105,'4. Summary of Resilience Works'!$E23,'2. Scope of Works'!$I$10:$I$105,'4. Summary of Resilience Works'!AL$9)</f>
        <v>0</v>
      </c>
      <c r="AM23" s="123">
        <f>SUMIFS('2. Scope of Works'!$S$10:$S$105,'2. Scope of Works'!$H$10:$H$105,'4. Summary of Resilience Works'!$E23,'2. Scope of Works'!$I$10:$I$105,'4. Summary of Resilience Works'!AM$9)</f>
        <v>0</v>
      </c>
      <c r="AN23" s="123">
        <f>SUMIFS('2. Scope of Works'!$S$10:$S$105,'2. Scope of Works'!$H$10:$H$105,'4. Summary of Resilience Works'!$E23,'2. Scope of Works'!$I$10:$I$105,'4. Summary of Resilience Works'!AN$9)</f>
        <v>0</v>
      </c>
      <c r="AO23" s="123">
        <f>SUMIFS('2. Scope of Works'!$S$10:$S$105,'2. Scope of Works'!$H$10:$H$105,'4. Summary of Resilience Works'!$E23,'2. Scope of Works'!$I$10:$I$105,'4. Summary of Resilience Works'!AO$9)</f>
        <v>0</v>
      </c>
      <c r="AP23" s="123">
        <f>SUMIFS('2. Scope of Works'!$S$10:$S$105,'2. Scope of Works'!$H$10:$H$105,'4. Summary of Resilience Works'!$E23,'2. Scope of Works'!$I$10:$I$105,'4. Summary of Resilience Works'!AP$9)</f>
        <v>0</v>
      </c>
      <c r="AQ23" s="123">
        <f>SUMIFS('2. Scope of Works'!$S$10:$S$105,'2. Scope of Works'!$H$10:$H$105,'4. Summary of Resilience Works'!$E23,'2. Scope of Works'!$I$10:$I$105,'4. Summary of Resilience Works'!AQ$9)</f>
        <v>0</v>
      </c>
      <c r="AR23" s="123">
        <f>SUMIFS('2. Scope of Works'!$S$10:$S$105,'2. Scope of Works'!$H$10:$H$105,'4. Summary of Resilience Works'!$E23,'2. Scope of Works'!$I$10:$I$105,'4. Summary of Resilience Works'!AR$9)</f>
        <v>0</v>
      </c>
      <c r="AS23" s="123">
        <f>SUMIFS('2. Scope of Works'!$S$10:$S$105,'2. Scope of Works'!$H$10:$H$105,'4. Summary of Resilience Works'!$E23,'2. Scope of Works'!$I$10:$I$105,'4. Summary of Resilience Works'!AS$9)</f>
        <v>0</v>
      </c>
      <c r="AT23" s="123">
        <f>SUMIFS('2. Scope of Works'!$S$10:$S$105,'2. Scope of Works'!$H$10:$H$105,'4. Summary of Resilience Works'!$E23,'2. Scope of Works'!$I$10:$I$105,'4. Summary of Resilience Works'!AT$9)</f>
        <v>0</v>
      </c>
      <c r="AU23" s="123">
        <f>SUMIFS('2. Scope of Works'!$S$10:$S$105,'2. Scope of Works'!$H$10:$H$105,'4. Summary of Resilience Works'!$E23,'2. Scope of Works'!$I$10:$I$105,'4. Summary of Resilience Works'!AU$9)</f>
        <v>0</v>
      </c>
      <c r="AV23" s="123">
        <f>SUMIFS('2. Scope of Works'!$S$10:$S$105,'2. Scope of Works'!$H$10:$H$105,'4. Summary of Resilience Works'!$E23,'2. Scope of Works'!$I$10:$I$105,'4. Summary of Resilience Works'!AV$9)</f>
        <v>0</v>
      </c>
      <c r="AW23" s="123">
        <f>SUMIFS('2. Scope of Works'!$S$10:$S$105,'2. Scope of Works'!$H$10:$H$105,'4. Summary of Resilience Works'!$E23,'2. Scope of Works'!$I$10:$I$105,'4. Summary of Resilience Works'!AW$9)</f>
        <v>0</v>
      </c>
      <c r="AX23" s="123">
        <f>SUMIFS('2. Scope of Works'!$S$10:$S$105,'2. Scope of Works'!$H$10:$H$105,'4. Summary of Resilience Works'!$E23,'2. Scope of Works'!$I$10:$I$105,'4. Summary of Resilience Works'!AX$9)</f>
        <v>0</v>
      </c>
      <c r="AY23" s="123">
        <f>SUMIFS('2. Scope of Works'!$S$10:$S$105,'2. Scope of Works'!$H$10:$H$105,'4. Summary of Resilience Works'!$E23,'2. Scope of Works'!$I$10:$I$105,'4. Summary of Resilience Works'!AY$9)</f>
        <v>0</v>
      </c>
      <c r="AZ23" s="123">
        <f>SUMIFS('2. Scope of Works'!$S$10:$S$105,'2. Scope of Works'!$H$10:$H$105,'4. Summary of Resilience Works'!$E23,'2. Scope of Works'!$I$10:$I$105,'4. Summary of Resilience Works'!AZ$9)</f>
        <v>0</v>
      </c>
      <c r="BA23" s="123">
        <f>SUMIFS('2. Scope of Works'!$S$10:$S$105,'2. Scope of Works'!$H$10:$H$105,'4. Summary of Resilience Works'!$E23,'2. Scope of Works'!$I$10:$I$105,'4. Summary of Resilience Works'!BA$9)</f>
        <v>0</v>
      </c>
      <c r="BB23" s="123">
        <f>SUMIFS('2. Scope of Works'!$S$10:$S$105,'2. Scope of Works'!$H$10:$H$105,'4. Summary of Resilience Works'!$E23,'2. Scope of Works'!$I$10:$I$105,'4. Summary of Resilience Works'!BB$9)</f>
        <v>0</v>
      </c>
      <c r="BC23" s="123">
        <f>SUMIFS('2. Scope of Works'!$S$10:$S$105,'2. Scope of Works'!$H$10:$H$105,'4. Summary of Resilience Works'!$E23,'2. Scope of Works'!$I$10:$I$105,'4. Summary of Resilience Works'!BC$9)</f>
        <v>0</v>
      </c>
      <c r="BD23" s="123">
        <f>SUMIFS('2. Scope of Works'!$S$10:$S$105,'2. Scope of Works'!$H$10:$H$105,'4. Summary of Resilience Works'!$E23,'2. Scope of Works'!$I$10:$I$105,'4. Summary of Resilience Works'!BD$9)</f>
        <v>0</v>
      </c>
      <c r="BE23" s="123">
        <f>SUMIFS('2. Scope of Works'!$S$10:$S$105,'2. Scope of Works'!$H$10:$H$105,'4. Summary of Resilience Works'!$E23,'2. Scope of Works'!$I$10:$I$105,'4. Summary of Resilience Works'!BE$9)</f>
        <v>0</v>
      </c>
      <c r="BF23" s="123">
        <f>SUMIFS('2. Scope of Works'!$S$10:$S$105,'2. Scope of Works'!$H$10:$H$105,'4. Summary of Resilience Works'!$E23,'2. Scope of Works'!$I$10:$I$105,'4. Summary of Resilience Works'!BF$9)</f>
        <v>0</v>
      </c>
      <c r="BG23" s="123">
        <f>SUMIFS('2. Scope of Works'!$S$10:$S$105,'2. Scope of Works'!$H$10:$H$105,'4. Summary of Resilience Works'!$E23,'2. Scope of Works'!$I$10:$I$105,'4. Summary of Resilience Works'!BG$9)</f>
        <v>0</v>
      </c>
    </row>
    <row r="24" spans="3:59" s="16" customFormat="1" ht="28.8" x14ac:dyDescent="0.3">
      <c r="C24" s="117" t="s">
        <v>219</v>
      </c>
      <c r="D24" s="118" t="s">
        <v>220</v>
      </c>
      <c r="E24" s="119" t="s">
        <v>221</v>
      </c>
      <c r="F24" s="120" t="s">
        <v>222</v>
      </c>
      <c r="H24" s="121" t="str">
        <f>IF(SUMIF('2. Scope of Works'!$H$10:$H$105,'4. Summary of Resilience Works'!E24,'2. Scope of Works'!$Q$10:$Q$105)=0,"",SUMIF('2. Scope of Works'!$H$10:$H$105,'4. Summary of Resilience Works'!E24,'2. Scope of Works'!$Q$10:$Q$105))</f>
        <v/>
      </c>
      <c r="I24" s="121" t="str">
        <f>IF(SUMIF('2. Scope of Works'!$H$10:$H$105,'4. Summary of Resilience Works'!E24,'2. Scope of Works'!$R$10:$R$105)=0,"",SUMIF('2. Scope of Works'!$H$10:$H$105,'4. Summary of Resilience Works'!E24,'2. Scope of Works'!$R$10:$R$105))</f>
        <v/>
      </c>
      <c r="J24" s="121" t="str">
        <f>IF(SUMIF('2. Scope of Works'!$H$10:$H$105,'4. Summary of Resilience Works'!E24,'2. Scope of Works'!$S$10:$S$105)=0,"",SUMIF('2. Scope of Works'!$H$10:$H$105,'4. Summary of Resilience Works'!E24,'2. Scope of Works'!$S$10:$S$105))</f>
        <v/>
      </c>
      <c r="K24" s="122" t="str">
        <f>IF(SUMIFS('2. Scope of Works'!$S$10:$S$105,'2. Scope of Works'!$H$10:$H$105,$E24,'2. Scope of Works'!$P$10:$P$105,"Y")&gt;0,"Y","")</f>
        <v/>
      </c>
      <c r="O24" s="123">
        <f>SUMIFS('2. Scope of Works'!$S$10:$S$105,'2. Scope of Works'!$H$10:$H$105,'4. Summary of Resilience Works'!$E24,'2. Scope of Works'!$I$10:$I$105,'4. Summary of Resilience Works'!O$9)</f>
        <v>0</v>
      </c>
      <c r="P24" s="123">
        <f>SUMIFS('2. Scope of Works'!$S$10:$S$105,'2. Scope of Works'!$H$10:$H$105,'4. Summary of Resilience Works'!$E24,'2. Scope of Works'!$I$10:$I$105,'4. Summary of Resilience Works'!P$9)</f>
        <v>0</v>
      </c>
      <c r="Q24" s="123">
        <f>SUMIFS('2. Scope of Works'!$S$10:$S$105,'2. Scope of Works'!$H$10:$H$105,'4. Summary of Resilience Works'!$E24,'2. Scope of Works'!$I$10:$I$105,'4. Summary of Resilience Works'!Q$9)</f>
        <v>0</v>
      </c>
      <c r="R24" s="123">
        <f>SUMIFS('2. Scope of Works'!$S$10:$S$105,'2. Scope of Works'!$H$10:$H$105,'4. Summary of Resilience Works'!$E24,'2. Scope of Works'!$I$10:$I$105,'4. Summary of Resilience Works'!R$9)</f>
        <v>0</v>
      </c>
      <c r="S24" s="123">
        <f>SUMIFS('2. Scope of Works'!$S$10:$S$105,'2. Scope of Works'!$H$10:$H$105,'4. Summary of Resilience Works'!$E24,'2. Scope of Works'!$I$10:$I$105,'4. Summary of Resilience Works'!S$9)</f>
        <v>0</v>
      </c>
      <c r="T24" s="123">
        <f>SUMIFS('2. Scope of Works'!$S$10:$S$105,'2. Scope of Works'!$H$10:$H$105,'4. Summary of Resilience Works'!$E24,'2. Scope of Works'!$I$10:$I$105,'4. Summary of Resilience Works'!T$9)</f>
        <v>0</v>
      </c>
      <c r="U24" s="123">
        <f>SUMIFS('2. Scope of Works'!$S$10:$S$105,'2. Scope of Works'!$H$10:$H$105,'4. Summary of Resilience Works'!$E24,'2. Scope of Works'!$I$10:$I$105,'4. Summary of Resilience Works'!U$9)</f>
        <v>0</v>
      </c>
      <c r="V24" s="123">
        <f>SUMIFS('2. Scope of Works'!$S$10:$S$105,'2. Scope of Works'!$H$10:$H$105,'4. Summary of Resilience Works'!$E24,'2. Scope of Works'!$I$10:$I$105,'4. Summary of Resilience Works'!V$9)</f>
        <v>0</v>
      </c>
      <c r="W24" s="123">
        <f>SUMIFS('2. Scope of Works'!$S$10:$S$105,'2. Scope of Works'!$H$10:$H$105,'4. Summary of Resilience Works'!$E24,'2. Scope of Works'!$I$10:$I$105,'4. Summary of Resilience Works'!W$9)</f>
        <v>0</v>
      </c>
      <c r="X24" s="123">
        <f>SUMIFS('2. Scope of Works'!$S$10:$S$105,'2. Scope of Works'!$H$10:$H$105,'4. Summary of Resilience Works'!$E24,'2. Scope of Works'!$I$10:$I$105,'4. Summary of Resilience Works'!X$9)</f>
        <v>0</v>
      </c>
      <c r="Y24" s="123">
        <f>SUMIFS('2. Scope of Works'!$S$10:$S$105,'2. Scope of Works'!$H$10:$H$105,'4. Summary of Resilience Works'!$E24,'2. Scope of Works'!$I$10:$I$105,'4. Summary of Resilience Works'!Y$9)</f>
        <v>0</v>
      </c>
      <c r="Z24" s="123">
        <f>SUMIFS('2. Scope of Works'!$S$10:$S$105,'2. Scope of Works'!$H$10:$H$105,'4. Summary of Resilience Works'!$E24,'2. Scope of Works'!$I$10:$I$105,'4. Summary of Resilience Works'!Z$9)</f>
        <v>0</v>
      </c>
      <c r="AA24" s="123">
        <f>SUMIFS('2. Scope of Works'!$S$10:$S$105,'2. Scope of Works'!$H$10:$H$105,'4. Summary of Resilience Works'!$E24,'2. Scope of Works'!$I$10:$I$105,'4. Summary of Resilience Works'!AA$9)</f>
        <v>0</v>
      </c>
      <c r="AB24" s="123">
        <f>SUMIFS('2. Scope of Works'!$S$10:$S$105,'2. Scope of Works'!$H$10:$H$105,'4. Summary of Resilience Works'!$E24,'2. Scope of Works'!$I$10:$I$105,'4. Summary of Resilience Works'!AB$9)</f>
        <v>0</v>
      </c>
      <c r="AC24" s="123">
        <f>SUMIFS('2. Scope of Works'!$S$10:$S$105,'2. Scope of Works'!$H$10:$H$105,'4. Summary of Resilience Works'!$E24,'2. Scope of Works'!$I$10:$I$105,'4. Summary of Resilience Works'!AC$9)</f>
        <v>0</v>
      </c>
      <c r="AD24" s="123">
        <f>SUMIFS('2. Scope of Works'!$S$10:$S$105,'2. Scope of Works'!$H$10:$H$105,'4. Summary of Resilience Works'!$E24,'2. Scope of Works'!$I$10:$I$105,'4. Summary of Resilience Works'!AD$9)</f>
        <v>0</v>
      </c>
      <c r="AE24" s="123">
        <f>SUMIFS('2. Scope of Works'!$S$10:$S$105,'2. Scope of Works'!$H$10:$H$105,'4. Summary of Resilience Works'!$E24,'2. Scope of Works'!$I$10:$I$105,'4. Summary of Resilience Works'!AE$9)</f>
        <v>0</v>
      </c>
      <c r="AF24" s="123">
        <f>SUMIFS('2. Scope of Works'!$S$10:$S$105,'2. Scope of Works'!$H$10:$H$105,'4. Summary of Resilience Works'!$E24,'2. Scope of Works'!$I$10:$I$105,'4. Summary of Resilience Works'!AF$9)</f>
        <v>0</v>
      </c>
      <c r="AG24" s="123">
        <f>SUMIFS('2. Scope of Works'!$S$10:$S$105,'2. Scope of Works'!$H$10:$H$105,'4. Summary of Resilience Works'!$E24,'2. Scope of Works'!$I$10:$I$105,'4. Summary of Resilience Works'!AG$9)</f>
        <v>0</v>
      </c>
      <c r="AH24" s="123">
        <f>SUMIFS('2. Scope of Works'!$S$10:$S$105,'2. Scope of Works'!$H$10:$H$105,'4. Summary of Resilience Works'!$E24,'2. Scope of Works'!$I$10:$I$105,'4. Summary of Resilience Works'!AH$9)</f>
        <v>0</v>
      </c>
      <c r="AI24" s="123">
        <f>SUMIFS('2. Scope of Works'!$S$10:$S$105,'2. Scope of Works'!$H$10:$H$105,'4. Summary of Resilience Works'!$E24,'2. Scope of Works'!$I$10:$I$105,'4. Summary of Resilience Works'!AI$9)</f>
        <v>0</v>
      </c>
      <c r="AJ24" s="123">
        <f>SUMIFS('2. Scope of Works'!$S$10:$S$105,'2. Scope of Works'!$H$10:$H$105,'4. Summary of Resilience Works'!$E24,'2. Scope of Works'!$I$10:$I$105,'4. Summary of Resilience Works'!AJ$9)</f>
        <v>0</v>
      </c>
      <c r="AK24" s="123">
        <f>SUMIFS('2. Scope of Works'!$S$10:$S$105,'2. Scope of Works'!$H$10:$H$105,'4. Summary of Resilience Works'!$E24,'2. Scope of Works'!$I$10:$I$105,'4. Summary of Resilience Works'!AK$9)</f>
        <v>0</v>
      </c>
      <c r="AL24" s="123">
        <f>SUMIFS('2. Scope of Works'!$S$10:$S$105,'2. Scope of Works'!$H$10:$H$105,'4. Summary of Resilience Works'!$E24,'2. Scope of Works'!$I$10:$I$105,'4. Summary of Resilience Works'!AL$9)</f>
        <v>0</v>
      </c>
      <c r="AM24" s="123">
        <f>SUMIFS('2. Scope of Works'!$S$10:$S$105,'2. Scope of Works'!$H$10:$H$105,'4. Summary of Resilience Works'!$E24,'2. Scope of Works'!$I$10:$I$105,'4. Summary of Resilience Works'!AM$9)</f>
        <v>0</v>
      </c>
      <c r="AN24" s="123">
        <f>SUMIFS('2. Scope of Works'!$S$10:$S$105,'2. Scope of Works'!$H$10:$H$105,'4. Summary of Resilience Works'!$E24,'2. Scope of Works'!$I$10:$I$105,'4. Summary of Resilience Works'!AN$9)</f>
        <v>0</v>
      </c>
      <c r="AO24" s="123">
        <f>SUMIFS('2. Scope of Works'!$S$10:$S$105,'2. Scope of Works'!$H$10:$H$105,'4. Summary of Resilience Works'!$E24,'2. Scope of Works'!$I$10:$I$105,'4. Summary of Resilience Works'!AO$9)</f>
        <v>0</v>
      </c>
      <c r="AP24" s="123">
        <f>SUMIFS('2. Scope of Works'!$S$10:$S$105,'2. Scope of Works'!$H$10:$H$105,'4. Summary of Resilience Works'!$E24,'2. Scope of Works'!$I$10:$I$105,'4. Summary of Resilience Works'!AP$9)</f>
        <v>0</v>
      </c>
      <c r="AQ24" s="123">
        <f>SUMIFS('2. Scope of Works'!$S$10:$S$105,'2. Scope of Works'!$H$10:$H$105,'4. Summary of Resilience Works'!$E24,'2. Scope of Works'!$I$10:$I$105,'4. Summary of Resilience Works'!AQ$9)</f>
        <v>0</v>
      </c>
      <c r="AR24" s="123">
        <f>SUMIFS('2. Scope of Works'!$S$10:$S$105,'2. Scope of Works'!$H$10:$H$105,'4. Summary of Resilience Works'!$E24,'2. Scope of Works'!$I$10:$I$105,'4. Summary of Resilience Works'!AR$9)</f>
        <v>0</v>
      </c>
      <c r="AS24" s="123">
        <f>SUMIFS('2. Scope of Works'!$S$10:$S$105,'2. Scope of Works'!$H$10:$H$105,'4. Summary of Resilience Works'!$E24,'2. Scope of Works'!$I$10:$I$105,'4. Summary of Resilience Works'!AS$9)</f>
        <v>0</v>
      </c>
      <c r="AT24" s="123">
        <f>SUMIFS('2. Scope of Works'!$S$10:$S$105,'2. Scope of Works'!$H$10:$H$105,'4. Summary of Resilience Works'!$E24,'2. Scope of Works'!$I$10:$I$105,'4. Summary of Resilience Works'!AT$9)</f>
        <v>0</v>
      </c>
      <c r="AU24" s="123">
        <f>SUMIFS('2. Scope of Works'!$S$10:$S$105,'2. Scope of Works'!$H$10:$H$105,'4. Summary of Resilience Works'!$E24,'2. Scope of Works'!$I$10:$I$105,'4. Summary of Resilience Works'!AU$9)</f>
        <v>0</v>
      </c>
      <c r="AV24" s="123">
        <f>SUMIFS('2. Scope of Works'!$S$10:$S$105,'2. Scope of Works'!$H$10:$H$105,'4. Summary of Resilience Works'!$E24,'2. Scope of Works'!$I$10:$I$105,'4. Summary of Resilience Works'!AV$9)</f>
        <v>0</v>
      </c>
      <c r="AW24" s="123">
        <f>SUMIFS('2. Scope of Works'!$S$10:$S$105,'2. Scope of Works'!$H$10:$H$105,'4. Summary of Resilience Works'!$E24,'2. Scope of Works'!$I$10:$I$105,'4. Summary of Resilience Works'!AW$9)</f>
        <v>0</v>
      </c>
      <c r="AX24" s="123">
        <f>SUMIFS('2. Scope of Works'!$S$10:$S$105,'2. Scope of Works'!$H$10:$H$105,'4. Summary of Resilience Works'!$E24,'2. Scope of Works'!$I$10:$I$105,'4. Summary of Resilience Works'!AX$9)</f>
        <v>0</v>
      </c>
      <c r="AY24" s="123">
        <f>SUMIFS('2. Scope of Works'!$S$10:$S$105,'2. Scope of Works'!$H$10:$H$105,'4. Summary of Resilience Works'!$E24,'2. Scope of Works'!$I$10:$I$105,'4. Summary of Resilience Works'!AY$9)</f>
        <v>0</v>
      </c>
      <c r="AZ24" s="123">
        <f>SUMIFS('2. Scope of Works'!$S$10:$S$105,'2. Scope of Works'!$H$10:$H$105,'4. Summary of Resilience Works'!$E24,'2. Scope of Works'!$I$10:$I$105,'4. Summary of Resilience Works'!AZ$9)</f>
        <v>0</v>
      </c>
      <c r="BA24" s="123">
        <f>SUMIFS('2. Scope of Works'!$S$10:$S$105,'2. Scope of Works'!$H$10:$H$105,'4. Summary of Resilience Works'!$E24,'2. Scope of Works'!$I$10:$I$105,'4. Summary of Resilience Works'!BA$9)</f>
        <v>0</v>
      </c>
      <c r="BB24" s="123">
        <f>SUMIFS('2. Scope of Works'!$S$10:$S$105,'2. Scope of Works'!$H$10:$H$105,'4. Summary of Resilience Works'!$E24,'2. Scope of Works'!$I$10:$I$105,'4. Summary of Resilience Works'!BB$9)</f>
        <v>0</v>
      </c>
      <c r="BC24" s="123">
        <f>SUMIFS('2. Scope of Works'!$S$10:$S$105,'2. Scope of Works'!$H$10:$H$105,'4. Summary of Resilience Works'!$E24,'2. Scope of Works'!$I$10:$I$105,'4. Summary of Resilience Works'!BC$9)</f>
        <v>0</v>
      </c>
      <c r="BD24" s="123">
        <f>SUMIFS('2. Scope of Works'!$S$10:$S$105,'2. Scope of Works'!$H$10:$H$105,'4. Summary of Resilience Works'!$E24,'2. Scope of Works'!$I$10:$I$105,'4. Summary of Resilience Works'!BD$9)</f>
        <v>0</v>
      </c>
      <c r="BE24" s="123">
        <f>SUMIFS('2. Scope of Works'!$S$10:$S$105,'2. Scope of Works'!$H$10:$H$105,'4. Summary of Resilience Works'!$E24,'2. Scope of Works'!$I$10:$I$105,'4. Summary of Resilience Works'!BE$9)</f>
        <v>0</v>
      </c>
      <c r="BF24" s="123">
        <f>SUMIFS('2. Scope of Works'!$S$10:$S$105,'2. Scope of Works'!$H$10:$H$105,'4. Summary of Resilience Works'!$E24,'2. Scope of Works'!$I$10:$I$105,'4. Summary of Resilience Works'!BF$9)</f>
        <v>0</v>
      </c>
      <c r="BG24" s="123">
        <f>SUMIFS('2. Scope of Works'!$S$10:$S$105,'2. Scope of Works'!$H$10:$H$105,'4. Summary of Resilience Works'!$E24,'2. Scope of Works'!$I$10:$I$105,'4. Summary of Resilience Works'!BG$9)</f>
        <v>0</v>
      </c>
    </row>
    <row r="25" spans="3:59" s="16" customFormat="1" ht="28.8" x14ac:dyDescent="0.3">
      <c r="C25" s="125" t="s">
        <v>219</v>
      </c>
      <c r="D25" s="126" t="s">
        <v>220</v>
      </c>
      <c r="E25" s="119" t="s">
        <v>223</v>
      </c>
      <c r="F25" s="120" t="s">
        <v>224</v>
      </c>
      <c r="H25" s="121" t="str">
        <f>IF(SUMIF('2. Scope of Works'!$H$10:$H$105,'4. Summary of Resilience Works'!E25,'2. Scope of Works'!$Q$10:$Q$105)=0,"",SUMIF('2. Scope of Works'!$H$10:$H$105,'4. Summary of Resilience Works'!E25,'2. Scope of Works'!$Q$10:$Q$105))</f>
        <v/>
      </c>
      <c r="I25" s="121" t="str">
        <f>IF(SUMIF('2. Scope of Works'!$H$10:$H$105,'4. Summary of Resilience Works'!E25,'2. Scope of Works'!$R$10:$R$105)=0,"",SUMIF('2. Scope of Works'!$H$10:$H$105,'4. Summary of Resilience Works'!E25,'2. Scope of Works'!$R$10:$R$105))</f>
        <v/>
      </c>
      <c r="J25" s="121" t="str">
        <f>IF(SUMIF('2. Scope of Works'!$H$10:$H$105,'4. Summary of Resilience Works'!E25,'2. Scope of Works'!$S$10:$S$105)=0,"",SUMIF('2. Scope of Works'!$H$10:$H$105,'4. Summary of Resilience Works'!E25,'2. Scope of Works'!$S$10:$S$105))</f>
        <v/>
      </c>
      <c r="K25" s="122" t="str">
        <f>IF(SUMIFS('2. Scope of Works'!$S$10:$S$105,'2. Scope of Works'!$H$10:$H$105,$E25,'2. Scope of Works'!$P$10:$P$105,"Y")&gt;0,"Y","")</f>
        <v/>
      </c>
      <c r="O25" s="123">
        <f>SUMIFS('2. Scope of Works'!$S$10:$S$105,'2. Scope of Works'!$H$10:$H$105,'4. Summary of Resilience Works'!$E25,'2. Scope of Works'!$I$10:$I$105,'4. Summary of Resilience Works'!O$9)</f>
        <v>0</v>
      </c>
      <c r="P25" s="123">
        <f>SUMIFS('2. Scope of Works'!$S$10:$S$105,'2. Scope of Works'!$H$10:$H$105,'4. Summary of Resilience Works'!$E25,'2. Scope of Works'!$I$10:$I$105,'4. Summary of Resilience Works'!P$9)</f>
        <v>0</v>
      </c>
      <c r="Q25" s="123">
        <f>SUMIFS('2. Scope of Works'!$S$10:$S$105,'2. Scope of Works'!$H$10:$H$105,'4. Summary of Resilience Works'!$E25,'2. Scope of Works'!$I$10:$I$105,'4. Summary of Resilience Works'!Q$9)</f>
        <v>0</v>
      </c>
      <c r="R25" s="123">
        <f>SUMIFS('2. Scope of Works'!$S$10:$S$105,'2. Scope of Works'!$H$10:$H$105,'4. Summary of Resilience Works'!$E25,'2. Scope of Works'!$I$10:$I$105,'4. Summary of Resilience Works'!R$9)</f>
        <v>0</v>
      </c>
      <c r="S25" s="123">
        <f>SUMIFS('2. Scope of Works'!$S$10:$S$105,'2. Scope of Works'!$H$10:$H$105,'4. Summary of Resilience Works'!$E25,'2. Scope of Works'!$I$10:$I$105,'4. Summary of Resilience Works'!S$9)</f>
        <v>0</v>
      </c>
      <c r="T25" s="123">
        <f>SUMIFS('2. Scope of Works'!$S$10:$S$105,'2. Scope of Works'!$H$10:$H$105,'4. Summary of Resilience Works'!$E25,'2. Scope of Works'!$I$10:$I$105,'4. Summary of Resilience Works'!T$9)</f>
        <v>0</v>
      </c>
      <c r="U25" s="123">
        <f>SUMIFS('2. Scope of Works'!$S$10:$S$105,'2. Scope of Works'!$H$10:$H$105,'4. Summary of Resilience Works'!$E25,'2. Scope of Works'!$I$10:$I$105,'4. Summary of Resilience Works'!U$9)</f>
        <v>0</v>
      </c>
      <c r="V25" s="123">
        <f>SUMIFS('2. Scope of Works'!$S$10:$S$105,'2. Scope of Works'!$H$10:$H$105,'4. Summary of Resilience Works'!$E25,'2. Scope of Works'!$I$10:$I$105,'4. Summary of Resilience Works'!V$9)</f>
        <v>0</v>
      </c>
      <c r="W25" s="123">
        <f>SUMIFS('2. Scope of Works'!$S$10:$S$105,'2. Scope of Works'!$H$10:$H$105,'4. Summary of Resilience Works'!$E25,'2. Scope of Works'!$I$10:$I$105,'4. Summary of Resilience Works'!W$9)</f>
        <v>0</v>
      </c>
      <c r="X25" s="123">
        <f>SUMIFS('2. Scope of Works'!$S$10:$S$105,'2. Scope of Works'!$H$10:$H$105,'4. Summary of Resilience Works'!$E25,'2. Scope of Works'!$I$10:$I$105,'4. Summary of Resilience Works'!X$9)</f>
        <v>0</v>
      </c>
      <c r="Y25" s="123">
        <f>SUMIFS('2. Scope of Works'!$S$10:$S$105,'2. Scope of Works'!$H$10:$H$105,'4. Summary of Resilience Works'!$E25,'2. Scope of Works'!$I$10:$I$105,'4. Summary of Resilience Works'!Y$9)</f>
        <v>0</v>
      </c>
      <c r="Z25" s="123">
        <f>SUMIFS('2. Scope of Works'!$S$10:$S$105,'2. Scope of Works'!$H$10:$H$105,'4. Summary of Resilience Works'!$E25,'2. Scope of Works'!$I$10:$I$105,'4. Summary of Resilience Works'!Z$9)</f>
        <v>0</v>
      </c>
      <c r="AA25" s="123">
        <f>SUMIFS('2. Scope of Works'!$S$10:$S$105,'2. Scope of Works'!$H$10:$H$105,'4. Summary of Resilience Works'!$E25,'2. Scope of Works'!$I$10:$I$105,'4. Summary of Resilience Works'!AA$9)</f>
        <v>0</v>
      </c>
      <c r="AB25" s="123">
        <f>SUMIFS('2. Scope of Works'!$S$10:$S$105,'2. Scope of Works'!$H$10:$H$105,'4. Summary of Resilience Works'!$E25,'2. Scope of Works'!$I$10:$I$105,'4. Summary of Resilience Works'!AB$9)</f>
        <v>0</v>
      </c>
      <c r="AC25" s="123">
        <f>SUMIFS('2. Scope of Works'!$S$10:$S$105,'2. Scope of Works'!$H$10:$H$105,'4. Summary of Resilience Works'!$E25,'2. Scope of Works'!$I$10:$I$105,'4. Summary of Resilience Works'!AC$9)</f>
        <v>0</v>
      </c>
      <c r="AD25" s="123">
        <f>SUMIFS('2. Scope of Works'!$S$10:$S$105,'2. Scope of Works'!$H$10:$H$105,'4. Summary of Resilience Works'!$E25,'2. Scope of Works'!$I$10:$I$105,'4. Summary of Resilience Works'!AD$9)</f>
        <v>0</v>
      </c>
      <c r="AE25" s="123">
        <f>SUMIFS('2. Scope of Works'!$S$10:$S$105,'2. Scope of Works'!$H$10:$H$105,'4. Summary of Resilience Works'!$E25,'2. Scope of Works'!$I$10:$I$105,'4. Summary of Resilience Works'!AE$9)</f>
        <v>0</v>
      </c>
      <c r="AF25" s="123">
        <f>SUMIFS('2. Scope of Works'!$S$10:$S$105,'2. Scope of Works'!$H$10:$H$105,'4. Summary of Resilience Works'!$E25,'2. Scope of Works'!$I$10:$I$105,'4. Summary of Resilience Works'!AF$9)</f>
        <v>0</v>
      </c>
      <c r="AG25" s="123">
        <f>SUMIFS('2. Scope of Works'!$S$10:$S$105,'2. Scope of Works'!$H$10:$H$105,'4. Summary of Resilience Works'!$E25,'2. Scope of Works'!$I$10:$I$105,'4. Summary of Resilience Works'!AG$9)</f>
        <v>0</v>
      </c>
      <c r="AH25" s="123">
        <f>SUMIFS('2. Scope of Works'!$S$10:$S$105,'2. Scope of Works'!$H$10:$H$105,'4. Summary of Resilience Works'!$E25,'2. Scope of Works'!$I$10:$I$105,'4. Summary of Resilience Works'!AH$9)</f>
        <v>0</v>
      </c>
      <c r="AI25" s="123">
        <f>SUMIFS('2. Scope of Works'!$S$10:$S$105,'2. Scope of Works'!$H$10:$H$105,'4. Summary of Resilience Works'!$E25,'2. Scope of Works'!$I$10:$I$105,'4. Summary of Resilience Works'!AI$9)</f>
        <v>0</v>
      </c>
      <c r="AJ25" s="123">
        <f>SUMIFS('2. Scope of Works'!$S$10:$S$105,'2. Scope of Works'!$H$10:$H$105,'4. Summary of Resilience Works'!$E25,'2. Scope of Works'!$I$10:$I$105,'4. Summary of Resilience Works'!AJ$9)</f>
        <v>0</v>
      </c>
      <c r="AK25" s="123">
        <f>SUMIFS('2. Scope of Works'!$S$10:$S$105,'2. Scope of Works'!$H$10:$H$105,'4. Summary of Resilience Works'!$E25,'2. Scope of Works'!$I$10:$I$105,'4. Summary of Resilience Works'!AK$9)</f>
        <v>0</v>
      </c>
      <c r="AL25" s="123">
        <f>SUMIFS('2. Scope of Works'!$S$10:$S$105,'2. Scope of Works'!$H$10:$H$105,'4. Summary of Resilience Works'!$E25,'2. Scope of Works'!$I$10:$I$105,'4. Summary of Resilience Works'!AL$9)</f>
        <v>0</v>
      </c>
      <c r="AM25" s="123">
        <f>SUMIFS('2. Scope of Works'!$S$10:$S$105,'2. Scope of Works'!$H$10:$H$105,'4. Summary of Resilience Works'!$E25,'2. Scope of Works'!$I$10:$I$105,'4. Summary of Resilience Works'!AM$9)</f>
        <v>0</v>
      </c>
      <c r="AN25" s="123">
        <f>SUMIFS('2. Scope of Works'!$S$10:$S$105,'2. Scope of Works'!$H$10:$H$105,'4. Summary of Resilience Works'!$E25,'2. Scope of Works'!$I$10:$I$105,'4. Summary of Resilience Works'!AN$9)</f>
        <v>0</v>
      </c>
      <c r="AO25" s="123">
        <f>SUMIFS('2. Scope of Works'!$S$10:$S$105,'2. Scope of Works'!$H$10:$H$105,'4. Summary of Resilience Works'!$E25,'2. Scope of Works'!$I$10:$I$105,'4. Summary of Resilience Works'!AO$9)</f>
        <v>0</v>
      </c>
      <c r="AP25" s="123">
        <f>SUMIFS('2. Scope of Works'!$S$10:$S$105,'2. Scope of Works'!$H$10:$H$105,'4. Summary of Resilience Works'!$E25,'2. Scope of Works'!$I$10:$I$105,'4. Summary of Resilience Works'!AP$9)</f>
        <v>0</v>
      </c>
      <c r="AQ25" s="123">
        <f>SUMIFS('2. Scope of Works'!$S$10:$S$105,'2. Scope of Works'!$H$10:$H$105,'4. Summary of Resilience Works'!$E25,'2. Scope of Works'!$I$10:$I$105,'4. Summary of Resilience Works'!AQ$9)</f>
        <v>0</v>
      </c>
      <c r="AR25" s="123">
        <f>SUMIFS('2. Scope of Works'!$S$10:$S$105,'2. Scope of Works'!$H$10:$H$105,'4. Summary of Resilience Works'!$E25,'2. Scope of Works'!$I$10:$I$105,'4. Summary of Resilience Works'!AR$9)</f>
        <v>0</v>
      </c>
      <c r="AS25" s="123">
        <f>SUMIFS('2. Scope of Works'!$S$10:$S$105,'2. Scope of Works'!$H$10:$H$105,'4. Summary of Resilience Works'!$E25,'2. Scope of Works'!$I$10:$I$105,'4. Summary of Resilience Works'!AS$9)</f>
        <v>0</v>
      </c>
      <c r="AT25" s="123">
        <f>SUMIFS('2. Scope of Works'!$S$10:$S$105,'2. Scope of Works'!$H$10:$H$105,'4. Summary of Resilience Works'!$E25,'2. Scope of Works'!$I$10:$I$105,'4. Summary of Resilience Works'!AT$9)</f>
        <v>0</v>
      </c>
      <c r="AU25" s="123">
        <f>SUMIFS('2. Scope of Works'!$S$10:$S$105,'2. Scope of Works'!$H$10:$H$105,'4. Summary of Resilience Works'!$E25,'2. Scope of Works'!$I$10:$I$105,'4. Summary of Resilience Works'!AU$9)</f>
        <v>0</v>
      </c>
      <c r="AV25" s="123">
        <f>SUMIFS('2. Scope of Works'!$S$10:$S$105,'2. Scope of Works'!$H$10:$H$105,'4. Summary of Resilience Works'!$E25,'2. Scope of Works'!$I$10:$I$105,'4. Summary of Resilience Works'!AV$9)</f>
        <v>0</v>
      </c>
      <c r="AW25" s="123">
        <f>SUMIFS('2. Scope of Works'!$S$10:$S$105,'2. Scope of Works'!$H$10:$H$105,'4. Summary of Resilience Works'!$E25,'2. Scope of Works'!$I$10:$I$105,'4. Summary of Resilience Works'!AW$9)</f>
        <v>0</v>
      </c>
      <c r="AX25" s="123">
        <f>SUMIFS('2. Scope of Works'!$S$10:$S$105,'2. Scope of Works'!$H$10:$H$105,'4. Summary of Resilience Works'!$E25,'2. Scope of Works'!$I$10:$I$105,'4. Summary of Resilience Works'!AX$9)</f>
        <v>0</v>
      </c>
      <c r="AY25" s="123">
        <f>SUMIFS('2. Scope of Works'!$S$10:$S$105,'2. Scope of Works'!$H$10:$H$105,'4. Summary of Resilience Works'!$E25,'2. Scope of Works'!$I$10:$I$105,'4. Summary of Resilience Works'!AY$9)</f>
        <v>0</v>
      </c>
      <c r="AZ25" s="123">
        <f>SUMIFS('2. Scope of Works'!$S$10:$S$105,'2. Scope of Works'!$H$10:$H$105,'4. Summary of Resilience Works'!$E25,'2. Scope of Works'!$I$10:$I$105,'4. Summary of Resilience Works'!AZ$9)</f>
        <v>0</v>
      </c>
      <c r="BA25" s="123">
        <f>SUMIFS('2. Scope of Works'!$S$10:$S$105,'2. Scope of Works'!$H$10:$H$105,'4. Summary of Resilience Works'!$E25,'2. Scope of Works'!$I$10:$I$105,'4. Summary of Resilience Works'!BA$9)</f>
        <v>0</v>
      </c>
      <c r="BB25" s="123">
        <f>SUMIFS('2. Scope of Works'!$S$10:$S$105,'2. Scope of Works'!$H$10:$H$105,'4. Summary of Resilience Works'!$E25,'2. Scope of Works'!$I$10:$I$105,'4. Summary of Resilience Works'!BB$9)</f>
        <v>0</v>
      </c>
      <c r="BC25" s="123">
        <f>SUMIFS('2. Scope of Works'!$S$10:$S$105,'2. Scope of Works'!$H$10:$H$105,'4. Summary of Resilience Works'!$E25,'2. Scope of Works'!$I$10:$I$105,'4. Summary of Resilience Works'!BC$9)</f>
        <v>0</v>
      </c>
      <c r="BD25" s="123">
        <f>SUMIFS('2. Scope of Works'!$S$10:$S$105,'2. Scope of Works'!$H$10:$H$105,'4. Summary of Resilience Works'!$E25,'2. Scope of Works'!$I$10:$I$105,'4. Summary of Resilience Works'!BD$9)</f>
        <v>0</v>
      </c>
      <c r="BE25" s="123">
        <f>SUMIFS('2. Scope of Works'!$S$10:$S$105,'2. Scope of Works'!$H$10:$H$105,'4. Summary of Resilience Works'!$E25,'2. Scope of Works'!$I$10:$I$105,'4. Summary of Resilience Works'!BE$9)</f>
        <v>0</v>
      </c>
      <c r="BF25" s="123">
        <f>SUMIFS('2. Scope of Works'!$S$10:$S$105,'2. Scope of Works'!$H$10:$H$105,'4. Summary of Resilience Works'!$E25,'2. Scope of Works'!$I$10:$I$105,'4. Summary of Resilience Works'!BF$9)</f>
        <v>0</v>
      </c>
      <c r="BG25" s="123">
        <f>SUMIFS('2. Scope of Works'!$S$10:$S$105,'2. Scope of Works'!$H$10:$H$105,'4. Summary of Resilience Works'!$E25,'2. Scope of Works'!$I$10:$I$105,'4. Summary of Resilience Works'!BG$9)</f>
        <v>0</v>
      </c>
    </row>
    <row r="26" spans="3:59" s="16" customFormat="1" x14ac:dyDescent="0.3">
      <c r="C26" s="117" t="s">
        <v>225</v>
      </c>
      <c r="D26" s="118" t="s">
        <v>226</v>
      </c>
      <c r="E26" s="119" t="s">
        <v>227</v>
      </c>
      <c r="F26" s="120" t="s">
        <v>228</v>
      </c>
      <c r="H26" s="121" t="str">
        <f>IF(SUMIF('2. Scope of Works'!$H$10:$H$105,'4. Summary of Resilience Works'!E26,'2. Scope of Works'!$Q$10:$Q$105)=0,"",SUMIF('2. Scope of Works'!$H$10:$H$105,'4. Summary of Resilience Works'!E26,'2. Scope of Works'!$Q$10:$Q$105))</f>
        <v/>
      </c>
      <c r="I26" s="121" t="str">
        <f>IF(SUMIF('2. Scope of Works'!$H$10:$H$105,'4. Summary of Resilience Works'!E26,'2. Scope of Works'!$R$10:$R$105)=0,"",SUMIF('2. Scope of Works'!$H$10:$H$105,'4. Summary of Resilience Works'!E26,'2. Scope of Works'!$R$10:$R$105))</f>
        <v/>
      </c>
      <c r="J26" s="121" t="str">
        <f>IF(SUMIF('2. Scope of Works'!$H$10:$H$105,'4. Summary of Resilience Works'!E26,'2. Scope of Works'!$S$10:$S$105)=0,"",SUMIF('2. Scope of Works'!$H$10:$H$105,'4. Summary of Resilience Works'!E26,'2. Scope of Works'!$S$10:$S$105))</f>
        <v/>
      </c>
      <c r="K26" s="122" t="str">
        <f>IF(SUMIFS('2. Scope of Works'!$S$10:$S$105,'2. Scope of Works'!$H$10:$H$105,$E26,'2. Scope of Works'!$P$10:$P$105,"Y")&gt;0,"Y","")</f>
        <v/>
      </c>
      <c r="O26" s="123">
        <f>SUMIFS('2. Scope of Works'!$S$10:$S$105,'2. Scope of Works'!$H$10:$H$105,'4. Summary of Resilience Works'!$E26,'2. Scope of Works'!$I$10:$I$105,'4. Summary of Resilience Works'!O$9)</f>
        <v>0</v>
      </c>
      <c r="P26" s="123">
        <f>SUMIFS('2. Scope of Works'!$S$10:$S$105,'2. Scope of Works'!$H$10:$H$105,'4. Summary of Resilience Works'!$E26,'2. Scope of Works'!$I$10:$I$105,'4. Summary of Resilience Works'!P$9)</f>
        <v>0</v>
      </c>
      <c r="Q26" s="123">
        <f>SUMIFS('2. Scope of Works'!$S$10:$S$105,'2. Scope of Works'!$H$10:$H$105,'4. Summary of Resilience Works'!$E26,'2. Scope of Works'!$I$10:$I$105,'4. Summary of Resilience Works'!Q$9)</f>
        <v>0</v>
      </c>
      <c r="R26" s="123">
        <f>SUMIFS('2. Scope of Works'!$S$10:$S$105,'2. Scope of Works'!$H$10:$H$105,'4. Summary of Resilience Works'!$E26,'2. Scope of Works'!$I$10:$I$105,'4. Summary of Resilience Works'!R$9)</f>
        <v>0</v>
      </c>
      <c r="S26" s="123">
        <f>SUMIFS('2. Scope of Works'!$S$10:$S$105,'2. Scope of Works'!$H$10:$H$105,'4. Summary of Resilience Works'!$E26,'2. Scope of Works'!$I$10:$I$105,'4. Summary of Resilience Works'!S$9)</f>
        <v>0</v>
      </c>
      <c r="T26" s="123">
        <f>SUMIFS('2. Scope of Works'!$S$10:$S$105,'2. Scope of Works'!$H$10:$H$105,'4. Summary of Resilience Works'!$E26,'2. Scope of Works'!$I$10:$I$105,'4. Summary of Resilience Works'!T$9)</f>
        <v>0</v>
      </c>
      <c r="U26" s="123">
        <f>SUMIFS('2. Scope of Works'!$S$10:$S$105,'2. Scope of Works'!$H$10:$H$105,'4. Summary of Resilience Works'!$E26,'2. Scope of Works'!$I$10:$I$105,'4. Summary of Resilience Works'!U$9)</f>
        <v>0</v>
      </c>
      <c r="V26" s="123">
        <f>SUMIFS('2. Scope of Works'!$S$10:$S$105,'2. Scope of Works'!$H$10:$H$105,'4. Summary of Resilience Works'!$E26,'2. Scope of Works'!$I$10:$I$105,'4. Summary of Resilience Works'!V$9)</f>
        <v>0</v>
      </c>
      <c r="W26" s="123">
        <f>SUMIFS('2. Scope of Works'!$S$10:$S$105,'2. Scope of Works'!$H$10:$H$105,'4. Summary of Resilience Works'!$E26,'2. Scope of Works'!$I$10:$I$105,'4. Summary of Resilience Works'!W$9)</f>
        <v>0</v>
      </c>
      <c r="X26" s="123">
        <f>SUMIFS('2. Scope of Works'!$S$10:$S$105,'2. Scope of Works'!$H$10:$H$105,'4. Summary of Resilience Works'!$E26,'2. Scope of Works'!$I$10:$I$105,'4. Summary of Resilience Works'!X$9)</f>
        <v>0</v>
      </c>
      <c r="Y26" s="123">
        <f>SUMIFS('2. Scope of Works'!$S$10:$S$105,'2. Scope of Works'!$H$10:$H$105,'4. Summary of Resilience Works'!$E26,'2. Scope of Works'!$I$10:$I$105,'4. Summary of Resilience Works'!Y$9)</f>
        <v>0</v>
      </c>
      <c r="Z26" s="123">
        <f>SUMIFS('2. Scope of Works'!$S$10:$S$105,'2. Scope of Works'!$H$10:$H$105,'4. Summary of Resilience Works'!$E26,'2. Scope of Works'!$I$10:$I$105,'4. Summary of Resilience Works'!Z$9)</f>
        <v>0</v>
      </c>
      <c r="AA26" s="123">
        <f>SUMIFS('2. Scope of Works'!$S$10:$S$105,'2. Scope of Works'!$H$10:$H$105,'4. Summary of Resilience Works'!$E26,'2. Scope of Works'!$I$10:$I$105,'4. Summary of Resilience Works'!AA$9)</f>
        <v>0</v>
      </c>
      <c r="AB26" s="123">
        <f>SUMIFS('2. Scope of Works'!$S$10:$S$105,'2. Scope of Works'!$H$10:$H$105,'4. Summary of Resilience Works'!$E26,'2. Scope of Works'!$I$10:$I$105,'4. Summary of Resilience Works'!AB$9)</f>
        <v>0</v>
      </c>
      <c r="AC26" s="123">
        <f>SUMIFS('2. Scope of Works'!$S$10:$S$105,'2. Scope of Works'!$H$10:$H$105,'4. Summary of Resilience Works'!$E26,'2. Scope of Works'!$I$10:$I$105,'4. Summary of Resilience Works'!AC$9)</f>
        <v>0</v>
      </c>
      <c r="AD26" s="123">
        <f>SUMIFS('2. Scope of Works'!$S$10:$S$105,'2. Scope of Works'!$H$10:$H$105,'4. Summary of Resilience Works'!$E26,'2. Scope of Works'!$I$10:$I$105,'4. Summary of Resilience Works'!AD$9)</f>
        <v>0</v>
      </c>
      <c r="AE26" s="123">
        <f>SUMIFS('2. Scope of Works'!$S$10:$S$105,'2. Scope of Works'!$H$10:$H$105,'4. Summary of Resilience Works'!$E26,'2. Scope of Works'!$I$10:$I$105,'4. Summary of Resilience Works'!AE$9)</f>
        <v>0</v>
      </c>
      <c r="AF26" s="123">
        <f>SUMIFS('2. Scope of Works'!$S$10:$S$105,'2. Scope of Works'!$H$10:$H$105,'4. Summary of Resilience Works'!$E26,'2. Scope of Works'!$I$10:$I$105,'4. Summary of Resilience Works'!AF$9)</f>
        <v>0</v>
      </c>
      <c r="AG26" s="123">
        <f>SUMIFS('2. Scope of Works'!$S$10:$S$105,'2. Scope of Works'!$H$10:$H$105,'4. Summary of Resilience Works'!$E26,'2. Scope of Works'!$I$10:$I$105,'4. Summary of Resilience Works'!AG$9)</f>
        <v>0</v>
      </c>
      <c r="AH26" s="123">
        <f>SUMIFS('2. Scope of Works'!$S$10:$S$105,'2. Scope of Works'!$H$10:$H$105,'4. Summary of Resilience Works'!$E26,'2. Scope of Works'!$I$10:$I$105,'4. Summary of Resilience Works'!AH$9)</f>
        <v>0</v>
      </c>
      <c r="AI26" s="123">
        <f>SUMIFS('2. Scope of Works'!$S$10:$S$105,'2. Scope of Works'!$H$10:$H$105,'4. Summary of Resilience Works'!$E26,'2. Scope of Works'!$I$10:$I$105,'4. Summary of Resilience Works'!AI$9)</f>
        <v>0</v>
      </c>
      <c r="AJ26" s="123">
        <f>SUMIFS('2. Scope of Works'!$S$10:$S$105,'2. Scope of Works'!$H$10:$H$105,'4. Summary of Resilience Works'!$E26,'2. Scope of Works'!$I$10:$I$105,'4. Summary of Resilience Works'!AJ$9)</f>
        <v>0</v>
      </c>
      <c r="AK26" s="123">
        <f>SUMIFS('2. Scope of Works'!$S$10:$S$105,'2. Scope of Works'!$H$10:$H$105,'4. Summary of Resilience Works'!$E26,'2. Scope of Works'!$I$10:$I$105,'4. Summary of Resilience Works'!AK$9)</f>
        <v>0</v>
      </c>
      <c r="AL26" s="123">
        <f>SUMIFS('2. Scope of Works'!$S$10:$S$105,'2. Scope of Works'!$H$10:$H$105,'4. Summary of Resilience Works'!$E26,'2. Scope of Works'!$I$10:$I$105,'4. Summary of Resilience Works'!AL$9)</f>
        <v>0</v>
      </c>
      <c r="AM26" s="123">
        <f>SUMIFS('2. Scope of Works'!$S$10:$S$105,'2. Scope of Works'!$H$10:$H$105,'4. Summary of Resilience Works'!$E26,'2. Scope of Works'!$I$10:$I$105,'4. Summary of Resilience Works'!AM$9)</f>
        <v>0</v>
      </c>
      <c r="AN26" s="123">
        <f>SUMIFS('2. Scope of Works'!$S$10:$S$105,'2. Scope of Works'!$H$10:$H$105,'4. Summary of Resilience Works'!$E26,'2. Scope of Works'!$I$10:$I$105,'4. Summary of Resilience Works'!AN$9)</f>
        <v>0</v>
      </c>
      <c r="AO26" s="123">
        <f>SUMIFS('2. Scope of Works'!$S$10:$S$105,'2. Scope of Works'!$H$10:$H$105,'4. Summary of Resilience Works'!$E26,'2. Scope of Works'!$I$10:$I$105,'4. Summary of Resilience Works'!AO$9)</f>
        <v>0</v>
      </c>
      <c r="AP26" s="123">
        <f>SUMIFS('2. Scope of Works'!$S$10:$S$105,'2. Scope of Works'!$H$10:$H$105,'4. Summary of Resilience Works'!$E26,'2. Scope of Works'!$I$10:$I$105,'4. Summary of Resilience Works'!AP$9)</f>
        <v>0</v>
      </c>
      <c r="AQ26" s="123">
        <f>SUMIFS('2. Scope of Works'!$S$10:$S$105,'2. Scope of Works'!$H$10:$H$105,'4. Summary of Resilience Works'!$E26,'2. Scope of Works'!$I$10:$I$105,'4. Summary of Resilience Works'!AQ$9)</f>
        <v>0</v>
      </c>
      <c r="AR26" s="123">
        <f>SUMIFS('2. Scope of Works'!$S$10:$S$105,'2. Scope of Works'!$H$10:$H$105,'4. Summary of Resilience Works'!$E26,'2. Scope of Works'!$I$10:$I$105,'4. Summary of Resilience Works'!AR$9)</f>
        <v>0</v>
      </c>
      <c r="AS26" s="123">
        <f>SUMIFS('2. Scope of Works'!$S$10:$S$105,'2. Scope of Works'!$H$10:$H$105,'4. Summary of Resilience Works'!$E26,'2. Scope of Works'!$I$10:$I$105,'4. Summary of Resilience Works'!AS$9)</f>
        <v>0</v>
      </c>
      <c r="AT26" s="123">
        <f>SUMIFS('2. Scope of Works'!$S$10:$S$105,'2. Scope of Works'!$H$10:$H$105,'4. Summary of Resilience Works'!$E26,'2. Scope of Works'!$I$10:$I$105,'4. Summary of Resilience Works'!AT$9)</f>
        <v>0</v>
      </c>
      <c r="AU26" s="123">
        <f>SUMIFS('2. Scope of Works'!$S$10:$S$105,'2. Scope of Works'!$H$10:$H$105,'4. Summary of Resilience Works'!$E26,'2. Scope of Works'!$I$10:$I$105,'4. Summary of Resilience Works'!AU$9)</f>
        <v>0</v>
      </c>
      <c r="AV26" s="123">
        <f>SUMIFS('2. Scope of Works'!$S$10:$S$105,'2. Scope of Works'!$H$10:$H$105,'4. Summary of Resilience Works'!$E26,'2. Scope of Works'!$I$10:$I$105,'4. Summary of Resilience Works'!AV$9)</f>
        <v>0</v>
      </c>
      <c r="AW26" s="123">
        <f>SUMIFS('2. Scope of Works'!$S$10:$S$105,'2. Scope of Works'!$H$10:$H$105,'4. Summary of Resilience Works'!$E26,'2. Scope of Works'!$I$10:$I$105,'4. Summary of Resilience Works'!AW$9)</f>
        <v>0</v>
      </c>
      <c r="AX26" s="123">
        <f>SUMIFS('2. Scope of Works'!$S$10:$S$105,'2. Scope of Works'!$H$10:$H$105,'4. Summary of Resilience Works'!$E26,'2. Scope of Works'!$I$10:$I$105,'4. Summary of Resilience Works'!AX$9)</f>
        <v>0</v>
      </c>
      <c r="AY26" s="123">
        <f>SUMIFS('2. Scope of Works'!$S$10:$S$105,'2. Scope of Works'!$H$10:$H$105,'4. Summary of Resilience Works'!$E26,'2. Scope of Works'!$I$10:$I$105,'4. Summary of Resilience Works'!AY$9)</f>
        <v>0</v>
      </c>
      <c r="AZ26" s="123">
        <f>SUMIFS('2. Scope of Works'!$S$10:$S$105,'2. Scope of Works'!$H$10:$H$105,'4. Summary of Resilience Works'!$E26,'2. Scope of Works'!$I$10:$I$105,'4. Summary of Resilience Works'!AZ$9)</f>
        <v>0</v>
      </c>
      <c r="BA26" s="123">
        <f>SUMIFS('2. Scope of Works'!$S$10:$S$105,'2. Scope of Works'!$H$10:$H$105,'4. Summary of Resilience Works'!$E26,'2. Scope of Works'!$I$10:$I$105,'4. Summary of Resilience Works'!BA$9)</f>
        <v>0</v>
      </c>
      <c r="BB26" s="123">
        <f>SUMIFS('2. Scope of Works'!$S$10:$S$105,'2. Scope of Works'!$H$10:$H$105,'4. Summary of Resilience Works'!$E26,'2. Scope of Works'!$I$10:$I$105,'4. Summary of Resilience Works'!BB$9)</f>
        <v>0</v>
      </c>
      <c r="BC26" s="123">
        <f>SUMIFS('2. Scope of Works'!$S$10:$S$105,'2. Scope of Works'!$H$10:$H$105,'4. Summary of Resilience Works'!$E26,'2. Scope of Works'!$I$10:$I$105,'4. Summary of Resilience Works'!BC$9)</f>
        <v>0</v>
      </c>
      <c r="BD26" s="123">
        <f>SUMIFS('2. Scope of Works'!$S$10:$S$105,'2. Scope of Works'!$H$10:$H$105,'4. Summary of Resilience Works'!$E26,'2. Scope of Works'!$I$10:$I$105,'4. Summary of Resilience Works'!BD$9)</f>
        <v>0</v>
      </c>
      <c r="BE26" s="123">
        <f>SUMIFS('2. Scope of Works'!$S$10:$S$105,'2. Scope of Works'!$H$10:$H$105,'4. Summary of Resilience Works'!$E26,'2. Scope of Works'!$I$10:$I$105,'4. Summary of Resilience Works'!BE$9)</f>
        <v>0</v>
      </c>
      <c r="BF26" s="123">
        <f>SUMIFS('2. Scope of Works'!$S$10:$S$105,'2. Scope of Works'!$H$10:$H$105,'4. Summary of Resilience Works'!$E26,'2. Scope of Works'!$I$10:$I$105,'4. Summary of Resilience Works'!BF$9)</f>
        <v>0</v>
      </c>
      <c r="BG26" s="123">
        <f>SUMIFS('2. Scope of Works'!$S$10:$S$105,'2. Scope of Works'!$H$10:$H$105,'4. Summary of Resilience Works'!$E26,'2. Scope of Works'!$I$10:$I$105,'4. Summary of Resilience Works'!BG$9)</f>
        <v>0</v>
      </c>
    </row>
    <row r="27" spans="3:59" s="16" customFormat="1" ht="28.8" x14ac:dyDescent="0.3">
      <c r="C27" s="124" t="s">
        <v>225</v>
      </c>
      <c r="D27" s="15" t="s">
        <v>226</v>
      </c>
      <c r="E27" s="119" t="s">
        <v>229</v>
      </c>
      <c r="F27" s="120" t="s">
        <v>230</v>
      </c>
      <c r="H27" s="121" t="str">
        <f>IF(SUMIF('2. Scope of Works'!$H$10:$H$105,'4. Summary of Resilience Works'!E27,'2. Scope of Works'!$Q$10:$Q$105)=0,"",SUMIF('2. Scope of Works'!$H$10:$H$105,'4. Summary of Resilience Works'!E27,'2. Scope of Works'!$Q$10:$Q$105))</f>
        <v/>
      </c>
      <c r="I27" s="121" t="str">
        <f>IF(SUMIF('2. Scope of Works'!$H$10:$H$105,'4. Summary of Resilience Works'!E27,'2. Scope of Works'!$R$10:$R$105)=0,"",SUMIF('2. Scope of Works'!$H$10:$H$105,'4. Summary of Resilience Works'!E27,'2. Scope of Works'!$R$10:$R$105))</f>
        <v/>
      </c>
      <c r="J27" s="121" t="str">
        <f>IF(SUMIF('2. Scope of Works'!$H$10:$H$105,'4. Summary of Resilience Works'!E27,'2. Scope of Works'!$S$10:$S$105)=0,"",SUMIF('2. Scope of Works'!$H$10:$H$105,'4. Summary of Resilience Works'!E27,'2. Scope of Works'!$S$10:$S$105))</f>
        <v/>
      </c>
      <c r="K27" s="122" t="str">
        <f>IF(SUMIFS('2. Scope of Works'!$S$10:$S$105,'2. Scope of Works'!$H$10:$H$105,$E27,'2. Scope of Works'!$P$10:$P$105,"Y")&gt;0,"Y","")</f>
        <v/>
      </c>
      <c r="O27" s="123">
        <f>SUMIFS('2. Scope of Works'!$S$10:$S$105,'2. Scope of Works'!$H$10:$H$105,'4. Summary of Resilience Works'!$E27,'2. Scope of Works'!$I$10:$I$105,'4. Summary of Resilience Works'!O$9)</f>
        <v>0</v>
      </c>
      <c r="P27" s="123">
        <f>SUMIFS('2. Scope of Works'!$S$10:$S$105,'2. Scope of Works'!$H$10:$H$105,'4. Summary of Resilience Works'!$E27,'2. Scope of Works'!$I$10:$I$105,'4. Summary of Resilience Works'!P$9)</f>
        <v>0</v>
      </c>
      <c r="Q27" s="123">
        <f>SUMIFS('2. Scope of Works'!$S$10:$S$105,'2. Scope of Works'!$H$10:$H$105,'4. Summary of Resilience Works'!$E27,'2. Scope of Works'!$I$10:$I$105,'4. Summary of Resilience Works'!Q$9)</f>
        <v>0</v>
      </c>
      <c r="R27" s="123">
        <f>SUMIFS('2. Scope of Works'!$S$10:$S$105,'2. Scope of Works'!$H$10:$H$105,'4. Summary of Resilience Works'!$E27,'2. Scope of Works'!$I$10:$I$105,'4. Summary of Resilience Works'!R$9)</f>
        <v>0</v>
      </c>
      <c r="S27" s="123">
        <f>SUMIFS('2. Scope of Works'!$S$10:$S$105,'2. Scope of Works'!$H$10:$H$105,'4. Summary of Resilience Works'!$E27,'2. Scope of Works'!$I$10:$I$105,'4. Summary of Resilience Works'!S$9)</f>
        <v>0</v>
      </c>
      <c r="T27" s="123">
        <f>SUMIFS('2. Scope of Works'!$S$10:$S$105,'2. Scope of Works'!$H$10:$H$105,'4. Summary of Resilience Works'!$E27,'2. Scope of Works'!$I$10:$I$105,'4. Summary of Resilience Works'!T$9)</f>
        <v>0</v>
      </c>
      <c r="U27" s="123">
        <f>SUMIFS('2. Scope of Works'!$S$10:$S$105,'2. Scope of Works'!$H$10:$H$105,'4. Summary of Resilience Works'!$E27,'2. Scope of Works'!$I$10:$I$105,'4. Summary of Resilience Works'!U$9)</f>
        <v>0</v>
      </c>
      <c r="V27" s="123">
        <f>SUMIFS('2. Scope of Works'!$S$10:$S$105,'2. Scope of Works'!$H$10:$H$105,'4. Summary of Resilience Works'!$E27,'2. Scope of Works'!$I$10:$I$105,'4. Summary of Resilience Works'!V$9)</f>
        <v>0</v>
      </c>
      <c r="W27" s="123">
        <f>SUMIFS('2. Scope of Works'!$S$10:$S$105,'2. Scope of Works'!$H$10:$H$105,'4. Summary of Resilience Works'!$E27,'2. Scope of Works'!$I$10:$I$105,'4. Summary of Resilience Works'!W$9)</f>
        <v>0</v>
      </c>
      <c r="X27" s="123">
        <f>SUMIFS('2. Scope of Works'!$S$10:$S$105,'2. Scope of Works'!$H$10:$H$105,'4. Summary of Resilience Works'!$E27,'2. Scope of Works'!$I$10:$I$105,'4. Summary of Resilience Works'!X$9)</f>
        <v>0</v>
      </c>
      <c r="Y27" s="123">
        <f>SUMIFS('2. Scope of Works'!$S$10:$S$105,'2. Scope of Works'!$H$10:$H$105,'4. Summary of Resilience Works'!$E27,'2. Scope of Works'!$I$10:$I$105,'4. Summary of Resilience Works'!Y$9)</f>
        <v>0</v>
      </c>
      <c r="Z27" s="123">
        <f>SUMIFS('2. Scope of Works'!$S$10:$S$105,'2. Scope of Works'!$H$10:$H$105,'4. Summary of Resilience Works'!$E27,'2. Scope of Works'!$I$10:$I$105,'4. Summary of Resilience Works'!Z$9)</f>
        <v>0</v>
      </c>
      <c r="AA27" s="123">
        <f>SUMIFS('2. Scope of Works'!$S$10:$S$105,'2. Scope of Works'!$H$10:$H$105,'4. Summary of Resilience Works'!$E27,'2. Scope of Works'!$I$10:$I$105,'4. Summary of Resilience Works'!AA$9)</f>
        <v>0</v>
      </c>
      <c r="AB27" s="123">
        <f>SUMIFS('2. Scope of Works'!$S$10:$S$105,'2. Scope of Works'!$H$10:$H$105,'4. Summary of Resilience Works'!$E27,'2. Scope of Works'!$I$10:$I$105,'4. Summary of Resilience Works'!AB$9)</f>
        <v>0</v>
      </c>
      <c r="AC27" s="123">
        <f>SUMIFS('2. Scope of Works'!$S$10:$S$105,'2. Scope of Works'!$H$10:$H$105,'4. Summary of Resilience Works'!$E27,'2. Scope of Works'!$I$10:$I$105,'4. Summary of Resilience Works'!AC$9)</f>
        <v>0</v>
      </c>
      <c r="AD27" s="123">
        <f>SUMIFS('2. Scope of Works'!$S$10:$S$105,'2. Scope of Works'!$H$10:$H$105,'4. Summary of Resilience Works'!$E27,'2. Scope of Works'!$I$10:$I$105,'4. Summary of Resilience Works'!AD$9)</f>
        <v>0</v>
      </c>
      <c r="AE27" s="123">
        <f>SUMIFS('2. Scope of Works'!$S$10:$S$105,'2. Scope of Works'!$H$10:$H$105,'4. Summary of Resilience Works'!$E27,'2. Scope of Works'!$I$10:$I$105,'4. Summary of Resilience Works'!AE$9)</f>
        <v>0</v>
      </c>
      <c r="AF27" s="123">
        <f>SUMIFS('2. Scope of Works'!$S$10:$S$105,'2. Scope of Works'!$H$10:$H$105,'4. Summary of Resilience Works'!$E27,'2. Scope of Works'!$I$10:$I$105,'4. Summary of Resilience Works'!AF$9)</f>
        <v>0</v>
      </c>
      <c r="AG27" s="123">
        <f>SUMIFS('2. Scope of Works'!$S$10:$S$105,'2. Scope of Works'!$H$10:$H$105,'4. Summary of Resilience Works'!$E27,'2. Scope of Works'!$I$10:$I$105,'4. Summary of Resilience Works'!AG$9)</f>
        <v>0</v>
      </c>
      <c r="AH27" s="123">
        <f>SUMIFS('2. Scope of Works'!$S$10:$S$105,'2. Scope of Works'!$H$10:$H$105,'4. Summary of Resilience Works'!$E27,'2. Scope of Works'!$I$10:$I$105,'4. Summary of Resilience Works'!AH$9)</f>
        <v>0</v>
      </c>
      <c r="AI27" s="123">
        <f>SUMIFS('2. Scope of Works'!$S$10:$S$105,'2. Scope of Works'!$H$10:$H$105,'4. Summary of Resilience Works'!$E27,'2. Scope of Works'!$I$10:$I$105,'4. Summary of Resilience Works'!AI$9)</f>
        <v>0</v>
      </c>
      <c r="AJ27" s="123">
        <f>SUMIFS('2. Scope of Works'!$S$10:$S$105,'2. Scope of Works'!$H$10:$H$105,'4. Summary of Resilience Works'!$E27,'2. Scope of Works'!$I$10:$I$105,'4. Summary of Resilience Works'!AJ$9)</f>
        <v>0</v>
      </c>
      <c r="AK27" s="123">
        <f>SUMIFS('2. Scope of Works'!$S$10:$S$105,'2. Scope of Works'!$H$10:$H$105,'4. Summary of Resilience Works'!$E27,'2. Scope of Works'!$I$10:$I$105,'4. Summary of Resilience Works'!AK$9)</f>
        <v>0</v>
      </c>
      <c r="AL27" s="123">
        <f>SUMIFS('2. Scope of Works'!$S$10:$S$105,'2. Scope of Works'!$H$10:$H$105,'4. Summary of Resilience Works'!$E27,'2. Scope of Works'!$I$10:$I$105,'4. Summary of Resilience Works'!AL$9)</f>
        <v>0</v>
      </c>
      <c r="AM27" s="123">
        <f>SUMIFS('2. Scope of Works'!$S$10:$S$105,'2. Scope of Works'!$H$10:$H$105,'4. Summary of Resilience Works'!$E27,'2. Scope of Works'!$I$10:$I$105,'4. Summary of Resilience Works'!AM$9)</f>
        <v>0</v>
      </c>
      <c r="AN27" s="123">
        <f>SUMIFS('2. Scope of Works'!$S$10:$S$105,'2. Scope of Works'!$H$10:$H$105,'4. Summary of Resilience Works'!$E27,'2. Scope of Works'!$I$10:$I$105,'4. Summary of Resilience Works'!AN$9)</f>
        <v>0</v>
      </c>
      <c r="AO27" s="123">
        <f>SUMIFS('2. Scope of Works'!$S$10:$S$105,'2. Scope of Works'!$H$10:$H$105,'4. Summary of Resilience Works'!$E27,'2. Scope of Works'!$I$10:$I$105,'4. Summary of Resilience Works'!AO$9)</f>
        <v>0</v>
      </c>
      <c r="AP27" s="123">
        <f>SUMIFS('2. Scope of Works'!$S$10:$S$105,'2. Scope of Works'!$H$10:$H$105,'4. Summary of Resilience Works'!$E27,'2. Scope of Works'!$I$10:$I$105,'4. Summary of Resilience Works'!AP$9)</f>
        <v>0</v>
      </c>
      <c r="AQ27" s="123">
        <f>SUMIFS('2. Scope of Works'!$S$10:$S$105,'2. Scope of Works'!$H$10:$H$105,'4. Summary of Resilience Works'!$E27,'2. Scope of Works'!$I$10:$I$105,'4. Summary of Resilience Works'!AQ$9)</f>
        <v>0</v>
      </c>
      <c r="AR27" s="123">
        <f>SUMIFS('2. Scope of Works'!$S$10:$S$105,'2. Scope of Works'!$H$10:$H$105,'4. Summary of Resilience Works'!$E27,'2. Scope of Works'!$I$10:$I$105,'4. Summary of Resilience Works'!AR$9)</f>
        <v>0</v>
      </c>
      <c r="AS27" s="123">
        <f>SUMIFS('2. Scope of Works'!$S$10:$S$105,'2. Scope of Works'!$H$10:$H$105,'4. Summary of Resilience Works'!$E27,'2. Scope of Works'!$I$10:$I$105,'4. Summary of Resilience Works'!AS$9)</f>
        <v>0</v>
      </c>
      <c r="AT27" s="123">
        <f>SUMIFS('2. Scope of Works'!$S$10:$S$105,'2. Scope of Works'!$H$10:$H$105,'4. Summary of Resilience Works'!$E27,'2. Scope of Works'!$I$10:$I$105,'4. Summary of Resilience Works'!AT$9)</f>
        <v>0</v>
      </c>
      <c r="AU27" s="123">
        <f>SUMIFS('2. Scope of Works'!$S$10:$S$105,'2. Scope of Works'!$H$10:$H$105,'4. Summary of Resilience Works'!$E27,'2. Scope of Works'!$I$10:$I$105,'4. Summary of Resilience Works'!AU$9)</f>
        <v>0</v>
      </c>
      <c r="AV27" s="123">
        <f>SUMIFS('2. Scope of Works'!$S$10:$S$105,'2. Scope of Works'!$H$10:$H$105,'4. Summary of Resilience Works'!$E27,'2. Scope of Works'!$I$10:$I$105,'4. Summary of Resilience Works'!AV$9)</f>
        <v>0</v>
      </c>
      <c r="AW27" s="123">
        <f>SUMIFS('2. Scope of Works'!$S$10:$S$105,'2. Scope of Works'!$H$10:$H$105,'4. Summary of Resilience Works'!$E27,'2. Scope of Works'!$I$10:$I$105,'4. Summary of Resilience Works'!AW$9)</f>
        <v>0</v>
      </c>
      <c r="AX27" s="123">
        <f>SUMIFS('2. Scope of Works'!$S$10:$S$105,'2. Scope of Works'!$H$10:$H$105,'4. Summary of Resilience Works'!$E27,'2. Scope of Works'!$I$10:$I$105,'4. Summary of Resilience Works'!AX$9)</f>
        <v>0</v>
      </c>
      <c r="AY27" s="123">
        <f>SUMIFS('2. Scope of Works'!$S$10:$S$105,'2. Scope of Works'!$H$10:$H$105,'4. Summary of Resilience Works'!$E27,'2. Scope of Works'!$I$10:$I$105,'4. Summary of Resilience Works'!AY$9)</f>
        <v>0</v>
      </c>
      <c r="AZ27" s="123">
        <f>SUMIFS('2. Scope of Works'!$S$10:$S$105,'2. Scope of Works'!$H$10:$H$105,'4. Summary of Resilience Works'!$E27,'2. Scope of Works'!$I$10:$I$105,'4. Summary of Resilience Works'!AZ$9)</f>
        <v>0</v>
      </c>
      <c r="BA27" s="123">
        <f>SUMIFS('2. Scope of Works'!$S$10:$S$105,'2. Scope of Works'!$H$10:$H$105,'4. Summary of Resilience Works'!$E27,'2. Scope of Works'!$I$10:$I$105,'4. Summary of Resilience Works'!BA$9)</f>
        <v>0</v>
      </c>
      <c r="BB27" s="123">
        <f>SUMIFS('2. Scope of Works'!$S$10:$S$105,'2. Scope of Works'!$H$10:$H$105,'4. Summary of Resilience Works'!$E27,'2. Scope of Works'!$I$10:$I$105,'4. Summary of Resilience Works'!BB$9)</f>
        <v>0</v>
      </c>
      <c r="BC27" s="123">
        <f>SUMIFS('2. Scope of Works'!$S$10:$S$105,'2. Scope of Works'!$H$10:$H$105,'4. Summary of Resilience Works'!$E27,'2. Scope of Works'!$I$10:$I$105,'4. Summary of Resilience Works'!BC$9)</f>
        <v>0</v>
      </c>
      <c r="BD27" s="123">
        <f>SUMIFS('2. Scope of Works'!$S$10:$S$105,'2. Scope of Works'!$H$10:$H$105,'4. Summary of Resilience Works'!$E27,'2. Scope of Works'!$I$10:$I$105,'4. Summary of Resilience Works'!BD$9)</f>
        <v>0</v>
      </c>
      <c r="BE27" s="123">
        <f>SUMIFS('2. Scope of Works'!$S$10:$S$105,'2. Scope of Works'!$H$10:$H$105,'4. Summary of Resilience Works'!$E27,'2. Scope of Works'!$I$10:$I$105,'4. Summary of Resilience Works'!BE$9)</f>
        <v>0</v>
      </c>
      <c r="BF27" s="123">
        <f>SUMIFS('2. Scope of Works'!$S$10:$S$105,'2. Scope of Works'!$H$10:$H$105,'4. Summary of Resilience Works'!$E27,'2. Scope of Works'!$I$10:$I$105,'4. Summary of Resilience Works'!BF$9)</f>
        <v>0</v>
      </c>
      <c r="BG27" s="123">
        <f>SUMIFS('2. Scope of Works'!$S$10:$S$105,'2. Scope of Works'!$H$10:$H$105,'4. Summary of Resilience Works'!$E27,'2. Scope of Works'!$I$10:$I$105,'4. Summary of Resilience Works'!BG$9)</f>
        <v>0</v>
      </c>
    </row>
    <row r="28" spans="3:59" s="16" customFormat="1" x14ac:dyDescent="0.3">
      <c r="C28" s="125" t="s">
        <v>225</v>
      </c>
      <c r="D28" s="126" t="s">
        <v>226</v>
      </c>
      <c r="E28" s="119" t="s">
        <v>231</v>
      </c>
      <c r="F28" s="120" t="s">
        <v>232</v>
      </c>
      <c r="H28" s="121" t="str">
        <f>IF(SUMIF('2. Scope of Works'!$H$10:$H$105,'4. Summary of Resilience Works'!E28,'2. Scope of Works'!$Q$10:$Q$105)=0,"",SUMIF('2. Scope of Works'!$H$10:$H$105,'4. Summary of Resilience Works'!E28,'2. Scope of Works'!$Q$10:$Q$105))</f>
        <v/>
      </c>
      <c r="I28" s="121" t="str">
        <f>IF(SUMIF('2. Scope of Works'!$H$10:$H$105,'4. Summary of Resilience Works'!E28,'2. Scope of Works'!$R$10:$R$105)=0,"",SUMIF('2. Scope of Works'!$H$10:$H$105,'4. Summary of Resilience Works'!E28,'2. Scope of Works'!$R$10:$R$105))</f>
        <v/>
      </c>
      <c r="J28" s="121" t="str">
        <f>IF(SUMIF('2. Scope of Works'!$H$10:$H$105,'4. Summary of Resilience Works'!E28,'2. Scope of Works'!$S$10:$S$105)=0,"",SUMIF('2. Scope of Works'!$H$10:$H$105,'4. Summary of Resilience Works'!E28,'2. Scope of Works'!$S$10:$S$105))</f>
        <v/>
      </c>
      <c r="K28" s="122" t="str">
        <f>IF(SUMIFS('2. Scope of Works'!$S$10:$S$105,'2. Scope of Works'!$H$10:$H$105,$E28,'2. Scope of Works'!$P$10:$P$105,"Y")&gt;0,"Y","")</f>
        <v/>
      </c>
      <c r="O28" s="123">
        <f>SUMIFS('2. Scope of Works'!$S$10:$S$105,'2. Scope of Works'!$H$10:$H$105,'4. Summary of Resilience Works'!$E28,'2. Scope of Works'!$I$10:$I$105,'4. Summary of Resilience Works'!O$9)</f>
        <v>0</v>
      </c>
      <c r="P28" s="123">
        <f>SUMIFS('2. Scope of Works'!$S$10:$S$105,'2. Scope of Works'!$H$10:$H$105,'4. Summary of Resilience Works'!$E28,'2. Scope of Works'!$I$10:$I$105,'4. Summary of Resilience Works'!P$9)</f>
        <v>0</v>
      </c>
      <c r="Q28" s="123">
        <f>SUMIFS('2. Scope of Works'!$S$10:$S$105,'2. Scope of Works'!$H$10:$H$105,'4. Summary of Resilience Works'!$E28,'2. Scope of Works'!$I$10:$I$105,'4. Summary of Resilience Works'!Q$9)</f>
        <v>0</v>
      </c>
      <c r="R28" s="123">
        <f>SUMIFS('2. Scope of Works'!$S$10:$S$105,'2. Scope of Works'!$H$10:$H$105,'4. Summary of Resilience Works'!$E28,'2. Scope of Works'!$I$10:$I$105,'4. Summary of Resilience Works'!R$9)</f>
        <v>0</v>
      </c>
      <c r="S28" s="123">
        <f>SUMIFS('2. Scope of Works'!$S$10:$S$105,'2. Scope of Works'!$H$10:$H$105,'4. Summary of Resilience Works'!$E28,'2. Scope of Works'!$I$10:$I$105,'4. Summary of Resilience Works'!S$9)</f>
        <v>0</v>
      </c>
      <c r="T28" s="123">
        <f>SUMIFS('2. Scope of Works'!$S$10:$S$105,'2. Scope of Works'!$H$10:$H$105,'4. Summary of Resilience Works'!$E28,'2. Scope of Works'!$I$10:$I$105,'4. Summary of Resilience Works'!T$9)</f>
        <v>0</v>
      </c>
      <c r="U28" s="123">
        <f>SUMIFS('2. Scope of Works'!$S$10:$S$105,'2. Scope of Works'!$H$10:$H$105,'4. Summary of Resilience Works'!$E28,'2. Scope of Works'!$I$10:$I$105,'4. Summary of Resilience Works'!U$9)</f>
        <v>0</v>
      </c>
      <c r="V28" s="123">
        <f>SUMIFS('2. Scope of Works'!$S$10:$S$105,'2. Scope of Works'!$H$10:$H$105,'4. Summary of Resilience Works'!$E28,'2. Scope of Works'!$I$10:$I$105,'4. Summary of Resilience Works'!V$9)</f>
        <v>0</v>
      </c>
      <c r="W28" s="123">
        <f>SUMIFS('2. Scope of Works'!$S$10:$S$105,'2. Scope of Works'!$H$10:$H$105,'4. Summary of Resilience Works'!$E28,'2. Scope of Works'!$I$10:$I$105,'4. Summary of Resilience Works'!W$9)</f>
        <v>0</v>
      </c>
      <c r="X28" s="123">
        <f>SUMIFS('2. Scope of Works'!$S$10:$S$105,'2. Scope of Works'!$H$10:$H$105,'4. Summary of Resilience Works'!$E28,'2. Scope of Works'!$I$10:$I$105,'4. Summary of Resilience Works'!X$9)</f>
        <v>0</v>
      </c>
      <c r="Y28" s="123">
        <f>SUMIFS('2. Scope of Works'!$S$10:$S$105,'2. Scope of Works'!$H$10:$H$105,'4. Summary of Resilience Works'!$E28,'2. Scope of Works'!$I$10:$I$105,'4. Summary of Resilience Works'!Y$9)</f>
        <v>0</v>
      </c>
      <c r="Z28" s="123">
        <f>SUMIFS('2. Scope of Works'!$S$10:$S$105,'2. Scope of Works'!$H$10:$H$105,'4. Summary of Resilience Works'!$E28,'2. Scope of Works'!$I$10:$I$105,'4. Summary of Resilience Works'!Z$9)</f>
        <v>0</v>
      </c>
      <c r="AA28" s="123">
        <f>SUMIFS('2. Scope of Works'!$S$10:$S$105,'2. Scope of Works'!$H$10:$H$105,'4. Summary of Resilience Works'!$E28,'2. Scope of Works'!$I$10:$I$105,'4. Summary of Resilience Works'!AA$9)</f>
        <v>0</v>
      </c>
      <c r="AB28" s="123">
        <f>SUMIFS('2. Scope of Works'!$S$10:$S$105,'2. Scope of Works'!$H$10:$H$105,'4. Summary of Resilience Works'!$E28,'2. Scope of Works'!$I$10:$I$105,'4. Summary of Resilience Works'!AB$9)</f>
        <v>0</v>
      </c>
      <c r="AC28" s="123">
        <f>SUMIFS('2. Scope of Works'!$S$10:$S$105,'2. Scope of Works'!$H$10:$H$105,'4. Summary of Resilience Works'!$E28,'2. Scope of Works'!$I$10:$I$105,'4. Summary of Resilience Works'!AC$9)</f>
        <v>0</v>
      </c>
      <c r="AD28" s="123">
        <f>SUMIFS('2. Scope of Works'!$S$10:$S$105,'2. Scope of Works'!$H$10:$H$105,'4. Summary of Resilience Works'!$E28,'2. Scope of Works'!$I$10:$I$105,'4. Summary of Resilience Works'!AD$9)</f>
        <v>0</v>
      </c>
      <c r="AE28" s="123">
        <f>SUMIFS('2. Scope of Works'!$S$10:$S$105,'2. Scope of Works'!$H$10:$H$105,'4. Summary of Resilience Works'!$E28,'2. Scope of Works'!$I$10:$I$105,'4. Summary of Resilience Works'!AE$9)</f>
        <v>0</v>
      </c>
      <c r="AF28" s="123">
        <f>SUMIFS('2. Scope of Works'!$S$10:$S$105,'2. Scope of Works'!$H$10:$H$105,'4. Summary of Resilience Works'!$E28,'2. Scope of Works'!$I$10:$I$105,'4. Summary of Resilience Works'!AF$9)</f>
        <v>0</v>
      </c>
      <c r="AG28" s="123">
        <f>SUMIFS('2. Scope of Works'!$S$10:$S$105,'2. Scope of Works'!$H$10:$H$105,'4. Summary of Resilience Works'!$E28,'2. Scope of Works'!$I$10:$I$105,'4. Summary of Resilience Works'!AG$9)</f>
        <v>0</v>
      </c>
      <c r="AH28" s="123">
        <f>SUMIFS('2. Scope of Works'!$S$10:$S$105,'2. Scope of Works'!$H$10:$H$105,'4. Summary of Resilience Works'!$E28,'2. Scope of Works'!$I$10:$I$105,'4. Summary of Resilience Works'!AH$9)</f>
        <v>0</v>
      </c>
      <c r="AI28" s="123">
        <f>SUMIFS('2. Scope of Works'!$S$10:$S$105,'2. Scope of Works'!$H$10:$H$105,'4. Summary of Resilience Works'!$E28,'2. Scope of Works'!$I$10:$I$105,'4. Summary of Resilience Works'!AI$9)</f>
        <v>0</v>
      </c>
      <c r="AJ28" s="123">
        <f>SUMIFS('2. Scope of Works'!$S$10:$S$105,'2. Scope of Works'!$H$10:$H$105,'4. Summary of Resilience Works'!$E28,'2. Scope of Works'!$I$10:$I$105,'4. Summary of Resilience Works'!AJ$9)</f>
        <v>0</v>
      </c>
      <c r="AK28" s="123">
        <f>SUMIFS('2. Scope of Works'!$S$10:$S$105,'2. Scope of Works'!$H$10:$H$105,'4. Summary of Resilience Works'!$E28,'2. Scope of Works'!$I$10:$I$105,'4. Summary of Resilience Works'!AK$9)</f>
        <v>0</v>
      </c>
      <c r="AL28" s="123">
        <f>SUMIFS('2. Scope of Works'!$S$10:$S$105,'2. Scope of Works'!$H$10:$H$105,'4. Summary of Resilience Works'!$E28,'2. Scope of Works'!$I$10:$I$105,'4. Summary of Resilience Works'!AL$9)</f>
        <v>0</v>
      </c>
      <c r="AM28" s="123">
        <f>SUMIFS('2. Scope of Works'!$S$10:$S$105,'2. Scope of Works'!$H$10:$H$105,'4. Summary of Resilience Works'!$E28,'2. Scope of Works'!$I$10:$I$105,'4. Summary of Resilience Works'!AM$9)</f>
        <v>0</v>
      </c>
      <c r="AN28" s="123">
        <f>SUMIFS('2. Scope of Works'!$S$10:$S$105,'2. Scope of Works'!$H$10:$H$105,'4. Summary of Resilience Works'!$E28,'2. Scope of Works'!$I$10:$I$105,'4. Summary of Resilience Works'!AN$9)</f>
        <v>0</v>
      </c>
      <c r="AO28" s="123">
        <f>SUMIFS('2. Scope of Works'!$S$10:$S$105,'2. Scope of Works'!$H$10:$H$105,'4. Summary of Resilience Works'!$E28,'2. Scope of Works'!$I$10:$I$105,'4. Summary of Resilience Works'!AO$9)</f>
        <v>0</v>
      </c>
      <c r="AP28" s="123">
        <f>SUMIFS('2. Scope of Works'!$S$10:$S$105,'2. Scope of Works'!$H$10:$H$105,'4. Summary of Resilience Works'!$E28,'2. Scope of Works'!$I$10:$I$105,'4. Summary of Resilience Works'!AP$9)</f>
        <v>0</v>
      </c>
      <c r="AQ28" s="123">
        <f>SUMIFS('2. Scope of Works'!$S$10:$S$105,'2. Scope of Works'!$H$10:$H$105,'4. Summary of Resilience Works'!$E28,'2. Scope of Works'!$I$10:$I$105,'4. Summary of Resilience Works'!AQ$9)</f>
        <v>0</v>
      </c>
      <c r="AR28" s="123">
        <f>SUMIFS('2. Scope of Works'!$S$10:$S$105,'2. Scope of Works'!$H$10:$H$105,'4. Summary of Resilience Works'!$E28,'2. Scope of Works'!$I$10:$I$105,'4. Summary of Resilience Works'!AR$9)</f>
        <v>0</v>
      </c>
      <c r="AS28" s="123">
        <f>SUMIFS('2. Scope of Works'!$S$10:$S$105,'2. Scope of Works'!$H$10:$H$105,'4. Summary of Resilience Works'!$E28,'2. Scope of Works'!$I$10:$I$105,'4. Summary of Resilience Works'!AS$9)</f>
        <v>0</v>
      </c>
      <c r="AT28" s="123">
        <f>SUMIFS('2. Scope of Works'!$S$10:$S$105,'2. Scope of Works'!$H$10:$H$105,'4. Summary of Resilience Works'!$E28,'2. Scope of Works'!$I$10:$I$105,'4. Summary of Resilience Works'!AT$9)</f>
        <v>0</v>
      </c>
      <c r="AU28" s="123">
        <f>SUMIFS('2. Scope of Works'!$S$10:$S$105,'2. Scope of Works'!$H$10:$H$105,'4. Summary of Resilience Works'!$E28,'2. Scope of Works'!$I$10:$I$105,'4. Summary of Resilience Works'!AU$9)</f>
        <v>0</v>
      </c>
      <c r="AV28" s="123">
        <f>SUMIFS('2. Scope of Works'!$S$10:$S$105,'2. Scope of Works'!$H$10:$H$105,'4. Summary of Resilience Works'!$E28,'2. Scope of Works'!$I$10:$I$105,'4. Summary of Resilience Works'!AV$9)</f>
        <v>0</v>
      </c>
      <c r="AW28" s="123">
        <f>SUMIFS('2. Scope of Works'!$S$10:$S$105,'2. Scope of Works'!$H$10:$H$105,'4. Summary of Resilience Works'!$E28,'2. Scope of Works'!$I$10:$I$105,'4. Summary of Resilience Works'!AW$9)</f>
        <v>0</v>
      </c>
      <c r="AX28" s="123">
        <f>SUMIFS('2. Scope of Works'!$S$10:$S$105,'2. Scope of Works'!$H$10:$H$105,'4. Summary of Resilience Works'!$E28,'2. Scope of Works'!$I$10:$I$105,'4. Summary of Resilience Works'!AX$9)</f>
        <v>0</v>
      </c>
      <c r="AY28" s="123">
        <f>SUMIFS('2. Scope of Works'!$S$10:$S$105,'2. Scope of Works'!$H$10:$H$105,'4. Summary of Resilience Works'!$E28,'2. Scope of Works'!$I$10:$I$105,'4. Summary of Resilience Works'!AY$9)</f>
        <v>0</v>
      </c>
      <c r="AZ28" s="123">
        <f>SUMIFS('2. Scope of Works'!$S$10:$S$105,'2. Scope of Works'!$H$10:$H$105,'4. Summary of Resilience Works'!$E28,'2. Scope of Works'!$I$10:$I$105,'4. Summary of Resilience Works'!AZ$9)</f>
        <v>0</v>
      </c>
      <c r="BA28" s="123">
        <f>SUMIFS('2. Scope of Works'!$S$10:$S$105,'2. Scope of Works'!$H$10:$H$105,'4. Summary of Resilience Works'!$E28,'2. Scope of Works'!$I$10:$I$105,'4. Summary of Resilience Works'!BA$9)</f>
        <v>0</v>
      </c>
      <c r="BB28" s="123">
        <f>SUMIFS('2. Scope of Works'!$S$10:$S$105,'2. Scope of Works'!$H$10:$H$105,'4. Summary of Resilience Works'!$E28,'2. Scope of Works'!$I$10:$I$105,'4. Summary of Resilience Works'!BB$9)</f>
        <v>0</v>
      </c>
      <c r="BC28" s="123">
        <f>SUMIFS('2. Scope of Works'!$S$10:$S$105,'2. Scope of Works'!$H$10:$H$105,'4. Summary of Resilience Works'!$E28,'2. Scope of Works'!$I$10:$I$105,'4. Summary of Resilience Works'!BC$9)</f>
        <v>0</v>
      </c>
      <c r="BD28" s="123">
        <f>SUMIFS('2. Scope of Works'!$S$10:$S$105,'2. Scope of Works'!$H$10:$H$105,'4. Summary of Resilience Works'!$E28,'2. Scope of Works'!$I$10:$I$105,'4. Summary of Resilience Works'!BD$9)</f>
        <v>0</v>
      </c>
      <c r="BE28" s="123">
        <f>SUMIFS('2. Scope of Works'!$S$10:$S$105,'2. Scope of Works'!$H$10:$H$105,'4. Summary of Resilience Works'!$E28,'2. Scope of Works'!$I$10:$I$105,'4. Summary of Resilience Works'!BE$9)</f>
        <v>0</v>
      </c>
      <c r="BF28" s="123">
        <f>SUMIFS('2. Scope of Works'!$S$10:$S$105,'2. Scope of Works'!$H$10:$H$105,'4. Summary of Resilience Works'!$E28,'2. Scope of Works'!$I$10:$I$105,'4. Summary of Resilience Works'!BF$9)</f>
        <v>0</v>
      </c>
      <c r="BG28" s="123">
        <f>SUMIFS('2. Scope of Works'!$S$10:$S$105,'2. Scope of Works'!$H$10:$H$105,'4. Summary of Resilience Works'!$E28,'2. Scope of Works'!$I$10:$I$105,'4. Summary of Resilience Works'!BG$9)</f>
        <v>0</v>
      </c>
    </row>
    <row r="29" spans="3:59" s="16" customFormat="1" ht="28.8" x14ac:dyDescent="0.3">
      <c r="C29" s="127" t="s">
        <v>233</v>
      </c>
      <c r="D29" s="128" t="s">
        <v>234</v>
      </c>
      <c r="E29" s="119" t="s">
        <v>235</v>
      </c>
      <c r="F29" s="120" t="s">
        <v>236</v>
      </c>
      <c r="H29" s="121" t="str">
        <f>IF(SUMIF('2. Scope of Works'!$H$10:$H$105,'4. Summary of Resilience Works'!E29,'2. Scope of Works'!$Q$10:$Q$105)=0,"",SUMIF('2. Scope of Works'!$H$10:$H$105,'4. Summary of Resilience Works'!E29,'2. Scope of Works'!$Q$10:$Q$105))</f>
        <v/>
      </c>
      <c r="I29" s="121" t="str">
        <f>IF(SUMIF('2. Scope of Works'!$H$10:$H$105,'4. Summary of Resilience Works'!E29,'2. Scope of Works'!$R$10:$R$105)=0,"",SUMIF('2. Scope of Works'!$H$10:$H$105,'4. Summary of Resilience Works'!E29,'2. Scope of Works'!$R$10:$R$105))</f>
        <v/>
      </c>
      <c r="J29" s="121" t="str">
        <f>IF(SUMIF('2. Scope of Works'!$H$10:$H$105,'4. Summary of Resilience Works'!E29,'2. Scope of Works'!$S$10:$S$105)=0,"",SUMIF('2. Scope of Works'!$H$10:$H$105,'4. Summary of Resilience Works'!E29,'2. Scope of Works'!$S$10:$S$105))</f>
        <v/>
      </c>
      <c r="K29" s="122" t="str">
        <f>IF(SUMIFS('2. Scope of Works'!$S$10:$S$105,'2. Scope of Works'!$H$10:$H$105,$E29,'2. Scope of Works'!$P$10:$P$105,"Y")&gt;0,"Y","")</f>
        <v/>
      </c>
      <c r="O29" s="123">
        <f>SUMIFS('2. Scope of Works'!$S$10:$S$105,'2. Scope of Works'!$H$10:$H$105,'4. Summary of Resilience Works'!$E29,'2. Scope of Works'!$I$10:$I$105,'4. Summary of Resilience Works'!O$9)</f>
        <v>0</v>
      </c>
      <c r="P29" s="123">
        <f>SUMIFS('2. Scope of Works'!$S$10:$S$105,'2. Scope of Works'!$H$10:$H$105,'4. Summary of Resilience Works'!$E29,'2. Scope of Works'!$I$10:$I$105,'4. Summary of Resilience Works'!P$9)</f>
        <v>0</v>
      </c>
      <c r="Q29" s="123">
        <f>SUMIFS('2. Scope of Works'!$S$10:$S$105,'2. Scope of Works'!$H$10:$H$105,'4. Summary of Resilience Works'!$E29,'2. Scope of Works'!$I$10:$I$105,'4. Summary of Resilience Works'!Q$9)</f>
        <v>0</v>
      </c>
      <c r="R29" s="123">
        <f>SUMIFS('2. Scope of Works'!$S$10:$S$105,'2. Scope of Works'!$H$10:$H$105,'4. Summary of Resilience Works'!$E29,'2. Scope of Works'!$I$10:$I$105,'4. Summary of Resilience Works'!R$9)</f>
        <v>0</v>
      </c>
      <c r="S29" s="123">
        <f>SUMIFS('2. Scope of Works'!$S$10:$S$105,'2. Scope of Works'!$H$10:$H$105,'4. Summary of Resilience Works'!$E29,'2. Scope of Works'!$I$10:$I$105,'4. Summary of Resilience Works'!S$9)</f>
        <v>0</v>
      </c>
      <c r="T29" s="123">
        <f>SUMIFS('2. Scope of Works'!$S$10:$S$105,'2. Scope of Works'!$H$10:$H$105,'4. Summary of Resilience Works'!$E29,'2. Scope of Works'!$I$10:$I$105,'4. Summary of Resilience Works'!T$9)</f>
        <v>0</v>
      </c>
      <c r="U29" s="123">
        <f>SUMIFS('2. Scope of Works'!$S$10:$S$105,'2. Scope of Works'!$H$10:$H$105,'4. Summary of Resilience Works'!$E29,'2. Scope of Works'!$I$10:$I$105,'4. Summary of Resilience Works'!U$9)</f>
        <v>0</v>
      </c>
      <c r="V29" s="123">
        <f>SUMIFS('2. Scope of Works'!$S$10:$S$105,'2. Scope of Works'!$H$10:$H$105,'4. Summary of Resilience Works'!$E29,'2. Scope of Works'!$I$10:$I$105,'4. Summary of Resilience Works'!V$9)</f>
        <v>0</v>
      </c>
      <c r="W29" s="123">
        <f>SUMIFS('2. Scope of Works'!$S$10:$S$105,'2. Scope of Works'!$H$10:$H$105,'4. Summary of Resilience Works'!$E29,'2. Scope of Works'!$I$10:$I$105,'4. Summary of Resilience Works'!W$9)</f>
        <v>0</v>
      </c>
      <c r="X29" s="123">
        <f>SUMIFS('2. Scope of Works'!$S$10:$S$105,'2. Scope of Works'!$H$10:$H$105,'4. Summary of Resilience Works'!$E29,'2. Scope of Works'!$I$10:$I$105,'4. Summary of Resilience Works'!X$9)</f>
        <v>0</v>
      </c>
      <c r="Y29" s="123">
        <f>SUMIFS('2. Scope of Works'!$S$10:$S$105,'2. Scope of Works'!$H$10:$H$105,'4. Summary of Resilience Works'!$E29,'2. Scope of Works'!$I$10:$I$105,'4. Summary of Resilience Works'!Y$9)</f>
        <v>0</v>
      </c>
      <c r="Z29" s="123">
        <f>SUMIFS('2. Scope of Works'!$S$10:$S$105,'2. Scope of Works'!$H$10:$H$105,'4. Summary of Resilience Works'!$E29,'2. Scope of Works'!$I$10:$I$105,'4. Summary of Resilience Works'!Z$9)</f>
        <v>0</v>
      </c>
      <c r="AA29" s="123">
        <f>SUMIFS('2. Scope of Works'!$S$10:$S$105,'2. Scope of Works'!$H$10:$H$105,'4. Summary of Resilience Works'!$E29,'2. Scope of Works'!$I$10:$I$105,'4. Summary of Resilience Works'!AA$9)</f>
        <v>0</v>
      </c>
      <c r="AB29" s="123">
        <f>SUMIFS('2. Scope of Works'!$S$10:$S$105,'2. Scope of Works'!$H$10:$H$105,'4. Summary of Resilience Works'!$E29,'2. Scope of Works'!$I$10:$I$105,'4. Summary of Resilience Works'!AB$9)</f>
        <v>0</v>
      </c>
      <c r="AC29" s="123">
        <f>SUMIFS('2. Scope of Works'!$S$10:$S$105,'2. Scope of Works'!$H$10:$H$105,'4. Summary of Resilience Works'!$E29,'2. Scope of Works'!$I$10:$I$105,'4. Summary of Resilience Works'!AC$9)</f>
        <v>0</v>
      </c>
      <c r="AD29" s="123">
        <f>SUMIFS('2. Scope of Works'!$S$10:$S$105,'2. Scope of Works'!$H$10:$H$105,'4. Summary of Resilience Works'!$E29,'2. Scope of Works'!$I$10:$I$105,'4. Summary of Resilience Works'!AD$9)</f>
        <v>0</v>
      </c>
      <c r="AE29" s="123">
        <f>SUMIFS('2. Scope of Works'!$S$10:$S$105,'2. Scope of Works'!$H$10:$H$105,'4. Summary of Resilience Works'!$E29,'2. Scope of Works'!$I$10:$I$105,'4. Summary of Resilience Works'!AE$9)</f>
        <v>0</v>
      </c>
      <c r="AF29" s="123">
        <f>SUMIFS('2. Scope of Works'!$S$10:$S$105,'2. Scope of Works'!$H$10:$H$105,'4. Summary of Resilience Works'!$E29,'2. Scope of Works'!$I$10:$I$105,'4. Summary of Resilience Works'!AF$9)</f>
        <v>0</v>
      </c>
      <c r="AG29" s="123">
        <f>SUMIFS('2. Scope of Works'!$S$10:$S$105,'2. Scope of Works'!$H$10:$H$105,'4. Summary of Resilience Works'!$E29,'2. Scope of Works'!$I$10:$I$105,'4. Summary of Resilience Works'!AG$9)</f>
        <v>0</v>
      </c>
      <c r="AH29" s="123">
        <f>SUMIFS('2. Scope of Works'!$S$10:$S$105,'2. Scope of Works'!$H$10:$H$105,'4. Summary of Resilience Works'!$E29,'2. Scope of Works'!$I$10:$I$105,'4. Summary of Resilience Works'!AH$9)</f>
        <v>0</v>
      </c>
      <c r="AI29" s="123">
        <f>SUMIFS('2. Scope of Works'!$S$10:$S$105,'2. Scope of Works'!$H$10:$H$105,'4. Summary of Resilience Works'!$E29,'2. Scope of Works'!$I$10:$I$105,'4. Summary of Resilience Works'!AI$9)</f>
        <v>0</v>
      </c>
      <c r="AJ29" s="123">
        <f>SUMIFS('2. Scope of Works'!$S$10:$S$105,'2. Scope of Works'!$H$10:$H$105,'4. Summary of Resilience Works'!$E29,'2. Scope of Works'!$I$10:$I$105,'4. Summary of Resilience Works'!AJ$9)</f>
        <v>0</v>
      </c>
      <c r="AK29" s="123">
        <f>SUMIFS('2. Scope of Works'!$S$10:$S$105,'2. Scope of Works'!$H$10:$H$105,'4. Summary of Resilience Works'!$E29,'2. Scope of Works'!$I$10:$I$105,'4. Summary of Resilience Works'!AK$9)</f>
        <v>0</v>
      </c>
      <c r="AL29" s="123">
        <f>SUMIFS('2. Scope of Works'!$S$10:$S$105,'2. Scope of Works'!$H$10:$H$105,'4. Summary of Resilience Works'!$E29,'2. Scope of Works'!$I$10:$I$105,'4. Summary of Resilience Works'!AL$9)</f>
        <v>0</v>
      </c>
      <c r="AM29" s="123">
        <f>SUMIFS('2. Scope of Works'!$S$10:$S$105,'2. Scope of Works'!$H$10:$H$105,'4. Summary of Resilience Works'!$E29,'2. Scope of Works'!$I$10:$I$105,'4. Summary of Resilience Works'!AM$9)</f>
        <v>0</v>
      </c>
      <c r="AN29" s="123">
        <f>SUMIFS('2. Scope of Works'!$S$10:$S$105,'2. Scope of Works'!$H$10:$H$105,'4. Summary of Resilience Works'!$E29,'2. Scope of Works'!$I$10:$I$105,'4. Summary of Resilience Works'!AN$9)</f>
        <v>0</v>
      </c>
      <c r="AO29" s="123">
        <f>SUMIFS('2. Scope of Works'!$S$10:$S$105,'2. Scope of Works'!$H$10:$H$105,'4. Summary of Resilience Works'!$E29,'2. Scope of Works'!$I$10:$I$105,'4. Summary of Resilience Works'!AO$9)</f>
        <v>0</v>
      </c>
      <c r="AP29" s="123">
        <f>SUMIFS('2. Scope of Works'!$S$10:$S$105,'2. Scope of Works'!$H$10:$H$105,'4. Summary of Resilience Works'!$E29,'2. Scope of Works'!$I$10:$I$105,'4. Summary of Resilience Works'!AP$9)</f>
        <v>0</v>
      </c>
      <c r="AQ29" s="123">
        <f>SUMIFS('2. Scope of Works'!$S$10:$S$105,'2. Scope of Works'!$H$10:$H$105,'4. Summary of Resilience Works'!$E29,'2. Scope of Works'!$I$10:$I$105,'4. Summary of Resilience Works'!AQ$9)</f>
        <v>0</v>
      </c>
      <c r="AR29" s="123">
        <f>SUMIFS('2. Scope of Works'!$S$10:$S$105,'2. Scope of Works'!$H$10:$H$105,'4. Summary of Resilience Works'!$E29,'2. Scope of Works'!$I$10:$I$105,'4. Summary of Resilience Works'!AR$9)</f>
        <v>0</v>
      </c>
      <c r="AS29" s="123">
        <f>SUMIFS('2. Scope of Works'!$S$10:$S$105,'2. Scope of Works'!$H$10:$H$105,'4. Summary of Resilience Works'!$E29,'2. Scope of Works'!$I$10:$I$105,'4. Summary of Resilience Works'!AS$9)</f>
        <v>0</v>
      </c>
      <c r="AT29" s="123">
        <f>SUMIFS('2. Scope of Works'!$S$10:$S$105,'2. Scope of Works'!$H$10:$H$105,'4. Summary of Resilience Works'!$E29,'2. Scope of Works'!$I$10:$I$105,'4. Summary of Resilience Works'!AT$9)</f>
        <v>0</v>
      </c>
      <c r="AU29" s="123">
        <f>SUMIFS('2. Scope of Works'!$S$10:$S$105,'2. Scope of Works'!$H$10:$H$105,'4. Summary of Resilience Works'!$E29,'2. Scope of Works'!$I$10:$I$105,'4. Summary of Resilience Works'!AU$9)</f>
        <v>0</v>
      </c>
      <c r="AV29" s="123">
        <f>SUMIFS('2. Scope of Works'!$S$10:$S$105,'2. Scope of Works'!$H$10:$H$105,'4. Summary of Resilience Works'!$E29,'2. Scope of Works'!$I$10:$I$105,'4. Summary of Resilience Works'!AV$9)</f>
        <v>0</v>
      </c>
      <c r="AW29" s="123">
        <f>SUMIFS('2. Scope of Works'!$S$10:$S$105,'2. Scope of Works'!$H$10:$H$105,'4. Summary of Resilience Works'!$E29,'2. Scope of Works'!$I$10:$I$105,'4. Summary of Resilience Works'!AW$9)</f>
        <v>0</v>
      </c>
      <c r="AX29" s="123">
        <f>SUMIFS('2. Scope of Works'!$S$10:$S$105,'2. Scope of Works'!$H$10:$H$105,'4. Summary of Resilience Works'!$E29,'2. Scope of Works'!$I$10:$I$105,'4. Summary of Resilience Works'!AX$9)</f>
        <v>0</v>
      </c>
      <c r="AY29" s="123">
        <f>SUMIFS('2. Scope of Works'!$S$10:$S$105,'2. Scope of Works'!$H$10:$H$105,'4. Summary of Resilience Works'!$E29,'2. Scope of Works'!$I$10:$I$105,'4. Summary of Resilience Works'!AY$9)</f>
        <v>0</v>
      </c>
      <c r="AZ29" s="123">
        <f>SUMIFS('2. Scope of Works'!$S$10:$S$105,'2. Scope of Works'!$H$10:$H$105,'4. Summary of Resilience Works'!$E29,'2. Scope of Works'!$I$10:$I$105,'4. Summary of Resilience Works'!AZ$9)</f>
        <v>0</v>
      </c>
      <c r="BA29" s="123">
        <f>SUMIFS('2. Scope of Works'!$S$10:$S$105,'2. Scope of Works'!$H$10:$H$105,'4. Summary of Resilience Works'!$E29,'2. Scope of Works'!$I$10:$I$105,'4. Summary of Resilience Works'!BA$9)</f>
        <v>0</v>
      </c>
      <c r="BB29" s="123">
        <f>SUMIFS('2. Scope of Works'!$S$10:$S$105,'2. Scope of Works'!$H$10:$H$105,'4. Summary of Resilience Works'!$E29,'2. Scope of Works'!$I$10:$I$105,'4. Summary of Resilience Works'!BB$9)</f>
        <v>0</v>
      </c>
      <c r="BC29" s="123">
        <f>SUMIFS('2. Scope of Works'!$S$10:$S$105,'2. Scope of Works'!$H$10:$H$105,'4. Summary of Resilience Works'!$E29,'2. Scope of Works'!$I$10:$I$105,'4. Summary of Resilience Works'!BC$9)</f>
        <v>0</v>
      </c>
      <c r="BD29" s="123">
        <f>SUMIFS('2. Scope of Works'!$S$10:$S$105,'2. Scope of Works'!$H$10:$H$105,'4. Summary of Resilience Works'!$E29,'2. Scope of Works'!$I$10:$I$105,'4. Summary of Resilience Works'!BD$9)</f>
        <v>0</v>
      </c>
      <c r="BE29" s="123">
        <f>SUMIFS('2. Scope of Works'!$S$10:$S$105,'2. Scope of Works'!$H$10:$H$105,'4. Summary of Resilience Works'!$E29,'2. Scope of Works'!$I$10:$I$105,'4. Summary of Resilience Works'!BE$9)</f>
        <v>0</v>
      </c>
      <c r="BF29" s="123">
        <f>SUMIFS('2. Scope of Works'!$S$10:$S$105,'2. Scope of Works'!$H$10:$H$105,'4. Summary of Resilience Works'!$E29,'2. Scope of Works'!$I$10:$I$105,'4. Summary of Resilience Works'!BF$9)</f>
        <v>0</v>
      </c>
      <c r="BG29" s="123">
        <f>SUMIFS('2. Scope of Works'!$S$10:$S$105,'2. Scope of Works'!$H$10:$H$105,'4. Summary of Resilience Works'!$E29,'2. Scope of Works'!$I$10:$I$105,'4. Summary of Resilience Works'!BG$9)</f>
        <v>0</v>
      </c>
    </row>
    <row r="30" spans="3:59" s="16" customFormat="1" x14ac:dyDescent="0.3">
      <c r="C30" s="117" t="s">
        <v>237</v>
      </c>
      <c r="D30" s="118" t="s">
        <v>238</v>
      </c>
      <c r="E30" s="119" t="s">
        <v>239</v>
      </c>
      <c r="F30" s="120" t="s">
        <v>240</v>
      </c>
      <c r="H30" s="121" t="str">
        <f>IF(SUMIF('2. Scope of Works'!$H$10:$H$105,'4. Summary of Resilience Works'!E30,'2. Scope of Works'!$Q$10:$Q$105)=0,"",SUMIF('2. Scope of Works'!$H$10:$H$105,'4. Summary of Resilience Works'!E30,'2. Scope of Works'!$Q$10:$Q$105))</f>
        <v/>
      </c>
      <c r="I30" s="121" t="str">
        <f>IF(SUMIF('2. Scope of Works'!$H$10:$H$105,'4. Summary of Resilience Works'!E30,'2. Scope of Works'!$R$10:$R$105)=0,"",SUMIF('2. Scope of Works'!$H$10:$H$105,'4. Summary of Resilience Works'!E30,'2. Scope of Works'!$R$10:$R$105))</f>
        <v/>
      </c>
      <c r="J30" s="121" t="str">
        <f>IF(SUMIF('2. Scope of Works'!$H$10:$H$105,'4. Summary of Resilience Works'!E30,'2. Scope of Works'!$S$10:$S$105)=0,"",SUMIF('2. Scope of Works'!$H$10:$H$105,'4. Summary of Resilience Works'!E30,'2. Scope of Works'!$S$10:$S$105))</f>
        <v/>
      </c>
      <c r="K30" s="122" t="str">
        <f>IF(SUMIFS('2. Scope of Works'!$S$10:$S$105,'2. Scope of Works'!$H$10:$H$105,$E30,'2. Scope of Works'!$P$10:$P$105,"Y")&gt;0,"Y","")</f>
        <v/>
      </c>
      <c r="O30" s="123">
        <f>SUMIFS('2. Scope of Works'!$S$10:$S$105,'2. Scope of Works'!$H$10:$H$105,'4. Summary of Resilience Works'!$E30,'2. Scope of Works'!$I$10:$I$105,'4. Summary of Resilience Works'!O$9)</f>
        <v>0</v>
      </c>
      <c r="P30" s="123">
        <f>SUMIFS('2. Scope of Works'!$S$10:$S$105,'2. Scope of Works'!$H$10:$H$105,'4. Summary of Resilience Works'!$E30,'2. Scope of Works'!$I$10:$I$105,'4. Summary of Resilience Works'!P$9)</f>
        <v>0</v>
      </c>
      <c r="Q30" s="123">
        <f>SUMIFS('2. Scope of Works'!$S$10:$S$105,'2. Scope of Works'!$H$10:$H$105,'4. Summary of Resilience Works'!$E30,'2. Scope of Works'!$I$10:$I$105,'4. Summary of Resilience Works'!Q$9)</f>
        <v>0</v>
      </c>
      <c r="R30" s="123">
        <f>SUMIFS('2. Scope of Works'!$S$10:$S$105,'2. Scope of Works'!$H$10:$H$105,'4. Summary of Resilience Works'!$E30,'2. Scope of Works'!$I$10:$I$105,'4. Summary of Resilience Works'!R$9)</f>
        <v>0</v>
      </c>
      <c r="S30" s="123">
        <f>SUMIFS('2. Scope of Works'!$S$10:$S$105,'2. Scope of Works'!$H$10:$H$105,'4. Summary of Resilience Works'!$E30,'2. Scope of Works'!$I$10:$I$105,'4. Summary of Resilience Works'!S$9)</f>
        <v>0</v>
      </c>
      <c r="T30" s="123">
        <f>SUMIFS('2. Scope of Works'!$S$10:$S$105,'2. Scope of Works'!$H$10:$H$105,'4. Summary of Resilience Works'!$E30,'2. Scope of Works'!$I$10:$I$105,'4. Summary of Resilience Works'!T$9)</f>
        <v>0</v>
      </c>
      <c r="U30" s="123">
        <f>SUMIFS('2. Scope of Works'!$S$10:$S$105,'2. Scope of Works'!$H$10:$H$105,'4. Summary of Resilience Works'!$E30,'2. Scope of Works'!$I$10:$I$105,'4. Summary of Resilience Works'!U$9)</f>
        <v>0</v>
      </c>
      <c r="V30" s="123">
        <f>SUMIFS('2. Scope of Works'!$S$10:$S$105,'2. Scope of Works'!$H$10:$H$105,'4. Summary of Resilience Works'!$E30,'2. Scope of Works'!$I$10:$I$105,'4. Summary of Resilience Works'!V$9)</f>
        <v>0</v>
      </c>
      <c r="W30" s="123">
        <f>SUMIFS('2. Scope of Works'!$S$10:$S$105,'2. Scope of Works'!$H$10:$H$105,'4. Summary of Resilience Works'!$E30,'2. Scope of Works'!$I$10:$I$105,'4. Summary of Resilience Works'!W$9)</f>
        <v>0</v>
      </c>
      <c r="X30" s="123">
        <f>SUMIFS('2. Scope of Works'!$S$10:$S$105,'2. Scope of Works'!$H$10:$H$105,'4. Summary of Resilience Works'!$E30,'2. Scope of Works'!$I$10:$I$105,'4. Summary of Resilience Works'!X$9)</f>
        <v>0</v>
      </c>
      <c r="Y30" s="123">
        <f>SUMIFS('2. Scope of Works'!$S$10:$S$105,'2. Scope of Works'!$H$10:$H$105,'4. Summary of Resilience Works'!$E30,'2. Scope of Works'!$I$10:$I$105,'4. Summary of Resilience Works'!Y$9)</f>
        <v>0</v>
      </c>
      <c r="Z30" s="123">
        <f>SUMIFS('2. Scope of Works'!$S$10:$S$105,'2. Scope of Works'!$H$10:$H$105,'4. Summary of Resilience Works'!$E30,'2. Scope of Works'!$I$10:$I$105,'4. Summary of Resilience Works'!Z$9)</f>
        <v>0</v>
      </c>
      <c r="AA30" s="123">
        <f>SUMIFS('2. Scope of Works'!$S$10:$S$105,'2. Scope of Works'!$H$10:$H$105,'4. Summary of Resilience Works'!$E30,'2. Scope of Works'!$I$10:$I$105,'4. Summary of Resilience Works'!AA$9)</f>
        <v>0</v>
      </c>
      <c r="AB30" s="123">
        <f>SUMIFS('2. Scope of Works'!$S$10:$S$105,'2. Scope of Works'!$H$10:$H$105,'4. Summary of Resilience Works'!$E30,'2. Scope of Works'!$I$10:$I$105,'4. Summary of Resilience Works'!AB$9)</f>
        <v>0</v>
      </c>
      <c r="AC30" s="123">
        <f>SUMIFS('2. Scope of Works'!$S$10:$S$105,'2. Scope of Works'!$H$10:$H$105,'4. Summary of Resilience Works'!$E30,'2. Scope of Works'!$I$10:$I$105,'4. Summary of Resilience Works'!AC$9)</f>
        <v>0</v>
      </c>
      <c r="AD30" s="123">
        <f>SUMIFS('2. Scope of Works'!$S$10:$S$105,'2. Scope of Works'!$H$10:$H$105,'4. Summary of Resilience Works'!$E30,'2. Scope of Works'!$I$10:$I$105,'4. Summary of Resilience Works'!AD$9)</f>
        <v>0</v>
      </c>
      <c r="AE30" s="123">
        <f>SUMIFS('2. Scope of Works'!$S$10:$S$105,'2. Scope of Works'!$H$10:$H$105,'4. Summary of Resilience Works'!$E30,'2. Scope of Works'!$I$10:$I$105,'4. Summary of Resilience Works'!AE$9)</f>
        <v>0</v>
      </c>
      <c r="AF30" s="123">
        <f>SUMIFS('2. Scope of Works'!$S$10:$S$105,'2. Scope of Works'!$H$10:$H$105,'4. Summary of Resilience Works'!$E30,'2. Scope of Works'!$I$10:$I$105,'4. Summary of Resilience Works'!AF$9)</f>
        <v>0</v>
      </c>
      <c r="AG30" s="123">
        <f>SUMIFS('2. Scope of Works'!$S$10:$S$105,'2. Scope of Works'!$H$10:$H$105,'4. Summary of Resilience Works'!$E30,'2. Scope of Works'!$I$10:$I$105,'4. Summary of Resilience Works'!AG$9)</f>
        <v>0</v>
      </c>
      <c r="AH30" s="123">
        <f>SUMIFS('2. Scope of Works'!$S$10:$S$105,'2. Scope of Works'!$H$10:$H$105,'4. Summary of Resilience Works'!$E30,'2. Scope of Works'!$I$10:$I$105,'4. Summary of Resilience Works'!AH$9)</f>
        <v>0</v>
      </c>
      <c r="AI30" s="123">
        <f>SUMIFS('2. Scope of Works'!$S$10:$S$105,'2. Scope of Works'!$H$10:$H$105,'4. Summary of Resilience Works'!$E30,'2. Scope of Works'!$I$10:$I$105,'4. Summary of Resilience Works'!AI$9)</f>
        <v>0</v>
      </c>
      <c r="AJ30" s="123">
        <f>SUMIFS('2. Scope of Works'!$S$10:$S$105,'2. Scope of Works'!$H$10:$H$105,'4. Summary of Resilience Works'!$E30,'2. Scope of Works'!$I$10:$I$105,'4. Summary of Resilience Works'!AJ$9)</f>
        <v>0</v>
      </c>
      <c r="AK30" s="123">
        <f>SUMIFS('2. Scope of Works'!$S$10:$S$105,'2. Scope of Works'!$H$10:$H$105,'4. Summary of Resilience Works'!$E30,'2. Scope of Works'!$I$10:$I$105,'4. Summary of Resilience Works'!AK$9)</f>
        <v>0</v>
      </c>
      <c r="AL30" s="123">
        <f>SUMIFS('2. Scope of Works'!$S$10:$S$105,'2. Scope of Works'!$H$10:$H$105,'4. Summary of Resilience Works'!$E30,'2. Scope of Works'!$I$10:$I$105,'4. Summary of Resilience Works'!AL$9)</f>
        <v>0</v>
      </c>
      <c r="AM30" s="123">
        <f>SUMIFS('2. Scope of Works'!$S$10:$S$105,'2. Scope of Works'!$H$10:$H$105,'4. Summary of Resilience Works'!$E30,'2. Scope of Works'!$I$10:$I$105,'4. Summary of Resilience Works'!AM$9)</f>
        <v>0</v>
      </c>
      <c r="AN30" s="123">
        <f>SUMIFS('2. Scope of Works'!$S$10:$S$105,'2. Scope of Works'!$H$10:$H$105,'4. Summary of Resilience Works'!$E30,'2. Scope of Works'!$I$10:$I$105,'4. Summary of Resilience Works'!AN$9)</f>
        <v>0</v>
      </c>
      <c r="AO30" s="123">
        <f>SUMIFS('2. Scope of Works'!$S$10:$S$105,'2. Scope of Works'!$H$10:$H$105,'4. Summary of Resilience Works'!$E30,'2. Scope of Works'!$I$10:$I$105,'4. Summary of Resilience Works'!AO$9)</f>
        <v>0</v>
      </c>
      <c r="AP30" s="123">
        <f>SUMIFS('2. Scope of Works'!$S$10:$S$105,'2. Scope of Works'!$H$10:$H$105,'4. Summary of Resilience Works'!$E30,'2. Scope of Works'!$I$10:$I$105,'4. Summary of Resilience Works'!AP$9)</f>
        <v>0</v>
      </c>
      <c r="AQ30" s="123">
        <f>SUMIFS('2. Scope of Works'!$S$10:$S$105,'2. Scope of Works'!$H$10:$H$105,'4. Summary of Resilience Works'!$E30,'2. Scope of Works'!$I$10:$I$105,'4. Summary of Resilience Works'!AQ$9)</f>
        <v>0</v>
      </c>
      <c r="AR30" s="123">
        <f>SUMIFS('2. Scope of Works'!$S$10:$S$105,'2. Scope of Works'!$H$10:$H$105,'4. Summary of Resilience Works'!$E30,'2. Scope of Works'!$I$10:$I$105,'4. Summary of Resilience Works'!AR$9)</f>
        <v>0</v>
      </c>
      <c r="AS30" s="123">
        <f>SUMIFS('2. Scope of Works'!$S$10:$S$105,'2. Scope of Works'!$H$10:$H$105,'4. Summary of Resilience Works'!$E30,'2. Scope of Works'!$I$10:$I$105,'4. Summary of Resilience Works'!AS$9)</f>
        <v>0</v>
      </c>
      <c r="AT30" s="123">
        <f>SUMIFS('2. Scope of Works'!$S$10:$S$105,'2. Scope of Works'!$H$10:$H$105,'4. Summary of Resilience Works'!$E30,'2. Scope of Works'!$I$10:$I$105,'4. Summary of Resilience Works'!AT$9)</f>
        <v>0</v>
      </c>
      <c r="AU30" s="123">
        <f>SUMIFS('2. Scope of Works'!$S$10:$S$105,'2. Scope of Works'!$H$10:$H$105,'4. Summary of Resilience Works'!$E30,'2. Scope of Works'!$I$10:$I$105,'4. Summary of Resilience Works'!AU$9)</f>
        <v>0</v>
      </c>
      <c r="AV30" s="123">
        <f>SUMIFS('2. Scope of Works'!$S$10:$S$105,'2. Scope of Works'!$H$10:$H$105,'4. Summary of Resilience Works'!$E30,'2. Scope of Works'!$I$10:$I$105,'4. Summary of Resilience Works'!AV$9)</f>
        <v>0</v>
      </c>
      <c r="AW30" s="123">
        <f>SUMIFS('2. Scope of Works'!$S$10:$S$105,'2. Scope of Works'!$H$10:$H$105,'4. Summary of Resilience Works'!$E30,'2. Scope of Works'!$I$10:$I$105,'4. Summary of Resilience Works'!AW$9)</f>
        <v>0</v>
      </c>
      <c r="AX30" s="123">
        <f>SUMIFS('2. Scope of Works'!$S$10:$S$105,'2. Scope of Works'!$H$10:$H$105,'4. Summary of Resilience Works'!$E30,'2. Scope of Works'!$I$10:$I$105,'4. Summary of Resilience Works'!AX$9)</f>
        <v>0</v>
      </c>
      <c r="AY30" s="123">
        <f>SUMIFS('2. Scope of Works'!$S$10:$S$105,'2. Scope of Works'!$H$10:$H$105,'4. Summary of Resilience Works'!$E30,'2. Scope of Works'!$I$10:$I$105,'4. Summary of Resilience Works'!AY$9)</f>
        <v>0</v>
      </c>
      <c r="AZ30" s="123">
        <f>SUMIFS('2. Scope of Works'!$S$10:$S$105,'2. Scope of Works'!$H$10:$H$105,'4. Summary of Resilience Works'!$E30,'2. Scope of Works'!$I$10:$I$105,'4. Summary of Resilience Works'!AZ$9)</f>
        <v>0</v>
      </c>
      <c r="BA30" s="123">
        <f>SUMIFS('2. Scope of Works'!$S$10:$S$105,'2. Scope of Works'!$H$10:$H$105,'4. Summary of Resilience Works'!$E30,'2. Scope of Works'!$I$10:$I$105,'4. Summary of Resilience Works'!BA$9)</f>
        <v>0</v>
      </c>
      <c r="BB30" s="123">
        <f>SUMIFS('2. Scope of Works'!$S$10:$S$105,'2. Scope of Works'!$H$10:$H$105,'4. Summary of Resilience Works'!$E30,'2. Scope of Works'!$I$10:$I$105,'4. Summary of Resilience Works'!BB$9)</f>
        <v>0</v>
      </c>
      <c r="BC30" s="123">
        <f>SUMIFS('2. Scope of Works'!$S$10:$S$105,'2. Scope of Works'!$H$10:$H$105,'4. Summary of Resilience Works'!$E30,'2. Scope of Works'!$I$10:$I$105,'4. Summary of Resilience Works'!BC$9)</f>
        <v>0</v>
      </c>
      <c r="BD30" s="123">
        <f>SUMIFS('2. Scope of Works'!$S$10:$S$105,'2. Scope of Works'!$H$10:$H$105,'4. Summary of Resilience Works'!$E30,'2. Scope of Works'!$I$10:$I$105,'4. Summary of Resilience Works'!BD$9)</f>
        <v>0</v>
      </c>
      <c r="BE30" s="123">
        <f>SUMIFS('2. Scope of Works'!$S$10:$S$105,'2. Scope of Works'!$H$10:$H$105,'4. Summary of Resilience Works'!$E30,'2. Scope of Works'!$I$10:$I$105,'4. Summary of Resilience Works'!BE$9)</f>
        <v>0</v>
      </c>
      <c r="BF30" s="123">
        <f>SUMIFS('2. Scope of Works'!$S$10:$S$105,'2. Scope of Works'!$H$10:$H$105,'4. Summary of Resilience Works'!$E30,'2. Scope of Works'!$I$10:$I$105,'4. Summary of Resilience Works'!BF$9)</f>
        <v>0</v>
      </c>
      <c r="BG30" s="123">
        <f>SUMIFS('2. Scope of Works'!$S$10:$S$105,'2. Scope of Works'!$H$10:$H$105,'4. Summary of Resilience Works'!$E30,'2. Scope of Works'!$I$10:$I$105,'4. Summary of Resilience Works'!BG$9)</f>
        <v>0</v>
      </c>
    </row>
    <row r="31" spans="3:59" s="16" customFormat="1" x14ac:dyDescent="0.3">
      <c r="C31" s="125" t="s">
        <v>237</v>
      </c>
      <c r="D31" s="126" t="s">
        <v>238</v>
      </c>
      <c r="E31" s="119" t="s">
        <v>241</v>
      </c>
      <c r="F31" s="120" t="s">
        <v>242</v>
      </c>
      <c r="H31" s="121" t="str">
        <f>IF(SUMIF('2. Scope of Works'!$H$10:$H$105,'4. Summary of Resilience Works'!E31,'2. Scope of Works'!$Q$10:$Q$105)=0,"",SUMIF('2. Scope of Works'!$H$10:$H$105,'4. Summary of Resilience Works'!E31,'2. Scope of Works'!$Q$10:$Q$105))</f>
        <v/>
      </c>
      <c r="I31" s="121" t="str">
        <f>IF(SUMIF('2. Scope of Works'!$H$10:$H$105,'4. Summary of Resilience Works'!E31,'2. Scope of Works'!$R$10:$R$105)=0,"",SUMIF('2. Scope of Works'!$H$10:$H$105,'4. Summary of Resilience Works'!E31,'2. Scope of Works'!$R$10:$R$105))</f>
        <v/>
      </c>
      <c r="J31" s="121" t="str">
        <f>IF(SUMIF('2. Scope of Works'!$H$10:$H$105,'4. Summary of Resilience Works'!E31,'2. Scope of Works'!$S$10:$S$105)=0,"",SUMIF('2. Scope of Works'!$H$10:$H$105,'4. Summary of Resilience Works'!E31,'2. Scope of Works'!$S$10:$S$105))</f>
        <v/>
      </c>
      <c r="K31" s="122" t="str">
        <f>IF(SUMIFS('2. Scope of Works'!$S$10:$S$105,'2. Scope of Works'!$H$10:$H$105,$E31,'2. Scope of Works'!$P$10:$P$105,"Y")&gt;0,"Y","")</f>
        <v/>
      </c>
      <c r="O31" s="123">
        <f>SUMIFS('2. Scope of Works'!$S$10:$S$105,'2. Scope of Works'!$H$10:$H$105,'4. Summary of Resilience Works'!$E31,'2. Scope of Works'!$I$10:$I$105,'4. Summary of Resilience Works'!O$9)</f>
        <v>0</v>
      </c>
      <c r="P31" s="123">
        <f>SUMIFS('2. Scope of Works'!$S$10:$S$105,'2. Scope of Works'!$H$10:$H$105,'4. Summary of Resilience Works'!$E31,'2. Scope of Works'!$I$10:$I$105,'4. Summary of Resilience Works'!P$9)</f>
        <v>0</v>
      </c>
      <c r="Q31" s="123">
        <f>SUMIFS('2. Scope of Works'!$S$10:$S$105,'2. Scope of Works'!$H$10:$H$105,'4. Summary of Resilience Works'!$E31,'2. Scope of Works'!$I$10:$I$105,'4. Summary of Resilience Works'!Q$9)</f>
        <v>0</v>
      </c>
      <c r="R31" s="123">
        <f>SUMIFS('2. Scope of Works'!$S$10:$S$105,'2. Scope of Works'!$H$10:$H$105,'4. Summary of Resilience Works'!$E31,'2. Scope of Works'!$I$10:$I$105,'4. Summary of Resilience Works'!R$9)</f>
        <v>0</v>
      </c>
      <c r="S31" s="123">
        <f>SUMIFS('2. Scope of Works'!$S$10:$S$105,'2. Scope of Works'!$H$10:$H$105,'4. Summary of Resilience Works'!$E31,'2. Scope of Works'!$I$10:$I$105,'4. Summary of Resilience Works'!S$9)</f>
        <v>0</v>
      </c>
      <c r="T31" s="123">
        <f>SUMIFS('2. Scope of Works'!$S$10:$S$105,'2. Scope of Works'!$H$10:$H$105,'4. Summary of Resilience Works'!$E31,'2. Scope of Works'!$I$10:$I$105,'4. Summary of Resilience Works'!T$9)</f>
        <v>0</v>
      </c>
      <c r="U31" s="123">
        <f>SUMIFS('2. Scope of Works'!$S$10:$S$105,'2. Scope of Works'!$H$10:$H$105,'4. Summary of Resilience Works'!$E31,'2. Scope of Works'!$I$10:$I$105,'4. Summary of Resilience Works'!U$9)</f>
        <v>0</v>
      </c>
      <c r="V31" s="123">
        <f>SUMIFS('2. Scope of Works'!$S$10:$S$105,'2. Scope of Works'!$H$10:$H$105,'4. Summary of Resilience Works'!$E31,'2. Scope of Works'!$I$10:$I$105,'4. Summary of Resilience Works'!V$9)</f>
        <v>0</v>
      </c>
      <c r="W31" s="123">
        <f>SUMIFS('2. Scope of Works'!$S$10:$S$105,'2. Scope of Works'!$H$10:$H$105,'4. Summary of Resilience Works'!$E31,'2. Scope of Works'!$I$10:$I$105,'4. Summary of Resilience Works'!W$9)</f>
        <v>0</v>
      </c>
      <c r="X31" s="123">
        <f>SUMIFS('2. Scope of Works'!$S$10:$S$105,'2. Scope of Works'!$H$10:$H$105,'4. Summary of Resilience Works'!$E31,'2. Scope of Works'!$I$10:$I$105,'4. Summary of Resilience Works'!X$9)</f>
        <v>0</v>
      </c>
      <c r="Y31" s="123">
        <f>SUMIFS('2. Scope of Works'!$S$10:$S$105,'2. Scope of Works'!$H$10:$H$105,'4. Summary of Resilience Works'!$E31,'2. Scope of Works'!$I$10:$I$105,'4. Summary of Resilience Works'!Y$9)</f>
        <v>0</v>
      </c>
      <c r="Z31" s="123">
        <f>SUMIFS('2. Scope of Works'!$S$10:$S$105,'2. Scope of Works'!$H$10:$H$105,'4. Summary of Resilience Works'!$E31,'2. Scope of Works'!$I$10:$I$105,'4. Summary of Resilience Works'!Z$9)</f>
        <v>0</v>
      </c>
      <c r="AA31" s="123">
        <f>SUMIFS('2. Scope of Works'!$S$10:$S$105,'2. Scope of Works'!$H$10:$H$105,'4. Summary of Resilience Works'!$E31,'2. Scope of Works'!$I$10:$I$105,'4. Summary of Resilience Works'!AA$9)</f>
        <v>0</v>
      </c>
      <c r="AB31" s="123">
        <f>SUMIFS('2. Scope of Works'!$S$10:$S$105,'2. Scope of Works'!$H$10:$H$105,'4. Summary of Resilience Works'!$E31,'2. Scope of Works'!$I$10:$I$105,'4. Summary of Resilience Works'!AB$9)</f>
        <v>0</v>
      </c>
      <c r="AC31" s="123">
        <f>SUMIFS('2. Scope of Works'!$S$10:$S$105,'2. Scope of Works'!$H$10:$H$105,'4. Summary of Resilience Works'!$E31,'2. Scope of Works'!$I$10:$I$105,'4. Summary of Resilience Works'!AC$9)</f>
        <v>0</v>
      </c>
      <c r="AD31" s="123">
        <f>SUMIFS('2. Scope of Works'!$S$10:$S$105,'2. Scope of Works'!$H$10:$H$105,'4. Summary of Resilience Works'!$E31,'2. Scope of Works'!$I$10:$I$105,'4. Summary of Resilience Works'!AD$9)</f>
        <v>0</v>
      </c>
      <c r="AE31" s="123">
        <f>SUMIFS('2. Scope of Works'!$S$10:$S$105,'2. Scope of Works'!$H$10:$H$105,'4. Summary of Resilience Works'!$E31,'2. Scope of Works'!$I$10:$I$105,'4. Summary of Resilience Works'!AE$9)</f>
        <v>0</v>
      </c>
      <c r="AF31" s="123">
        <f>SUMIFS('2. Scope of Works'!$S$10:$S$105,'2. Scope of Works'!$H$10:$H$105,'4. Summary of Resilience Works'!$E31,'2. Scope of Works'!$I$10:$I$105,'4. Summary of Resilience Works'!AF$9)</f>
        <v>0</v>
      </c>
      <c r="AG31" s="123">
        <f>SUMIFS('2. Scope of Works'!$S$10:$S$105,'2. Scope of Works'!$H$10:$H$105,'4. Summary of Resilience Works'!$E31,'2. Scope of Works'!$I$10:$I$105,'4. Summary of Resilience Works'!AG$9)</f>
        <v>0</v>
      </c>
      <c r="AH31" s="123">
        <f>SUMIFS('2. Scope of Works'!$S$10:$S$105,'2. Scope of Works'!$H$10:$H$105,'4. Summary of Resilience Works'!$E31,'2. Scope of Works'!$I$10:$I$105,'4. Summary of Resilience Works'!AH$9)</f>
        <v>0</v>
      </c>
      <c r="AI31" s="123">
        <f>SUMIFS('2. Scope of Works'!$S$10:$S$105,'2. Scope of Works'!$H$10:$H$105,'4. Summary of Resilience Works'!$E31,'2. Scope of Works'!$I$10:$I$105,'4. Summary of Resilience Works'!AI$9)</f>
        <v>0</v>
      </c>
      <c r="AJ31" s="123">
        <f>SUMIFS('2. Scope of Works'!$S$10:$S$105,'2. Scope of Works'!$H$10:$H$105,'4. Summary of Resilience Works'!$E31,'2. Scope of Works'!$I$10:$I$105,'4. Summary of Resilience Works'!AJ$9)</f>
        <v>0</v>
      </c>
      <c r="AK31" s="123">
        <f>SUMIFS('2. Scope of Works'!$S$10:$S$105,'2. Scope of Works'!$H$10:$H$105,'4. Summary of Resilience Works'!$E31,'2. Scope of Works'!$I$10:$I$105,'4. Summary of Resilience Works'!AK$9)</f>
        <v>0</v>
      </c>
      <c r="AL31" s="123">
        <f>SUMIFS('2. Scope of Works'!$S$10:$S$105,'2. Scope of Works'!$H$10:$H$105,'4. Summary of Resilience Works'!$E31,'2. Scope of Works'!$I$10:$I$105,'4. Summary of Resilience Works'!AL$9)</f>
        <v>0</v>
      </c>
      <c r="AM31" s="123">
        <f>SUMIFS('2. Scope of Works'!$S$10:$S$105,'2. Scope of Works'!$H$10:$H$105,'4. Summary of Resilience Works'!$E31,'2. Scope of Works'!$I$10:$I$105,'4. Summary of Resilience Works'!AM$9)</f>
        <v>0</v>
      </c>
      <c r="AN31" s="123">
        <f>SUMIFS('2. Scope of Works'!$S$10:$S$105,'2. Scope of Works'!$H$10:$H$105,'4. Summary of Resilience Works'!$E31,'2. Scope of Works'!$I$10:$I$105,'4. Summary of Resilience Works'!AN$9)</f>
        <v>0</v>
      </c>
      <c r="AO31" s="123">
        <f>SUMIFS('2. Scope of Works'!$S$10:$S$105,'2. Scope of Works'!$H$10:$H$105,'4. Summary of Resilience Works'!$E31,'2. Scope of Works'!$I$10:$I$105,'4. Summary of Resilience Works'!AO$9)</f>
        <v>0</v>
      </c>
      <c r="AP31" s="123">
        <f>SUMIFS('2. Scope of Works'!$S$10:$S$105,'2. Scope of Works'!$H$10:$H$105,'4. Summary of Resilience Works'!$E31,'2. Scope of Works'!$I$10:$I$105,'4. Summary of Resilience Works'!AP$9)</f>
        <v>0</v>
      </c>
      <c r="AQ31" s="123">
        <f>SUMIFS('2. Scope of Works'!$S$10:$S$105,'2. Scope of Works'!$H$10:$H$105,'4. Summary of Resilience Works'!$E31,'2. Scope of Works'!$I$10:$I$105,'4. Summary of Resilience Works'!AQ$9)</f>
        <v>0</v>
      </c>
      <c r="AR31" s="123">
        <f>SUMIFS('2. Scope of Works'!$S$10:$S$105,'2. Scope of Works'!$H$10:$H$105,'4. Summary of Resilience Works'!$E31,'2. Scope of Works'!$I$10:$I$105,'4. Summary of Resilience Works'!AR$9)</f>
        <v>0</v>
      </c>
      <c r="AS31" s="123">
        <f>SUMIFS('2. Scope of Works'!$S$10:$S$105,'2. Scope of Works'!$H$10:$H$105,'4. Summary of Resilience Works'!$E31,'2. Scope of Works'!$I$10:$I$105,'4. Summary of Resilience Works'!AS$9)</f>
        <v>0</v>
      </c>
      <c r="AT31" s="123">
        <f>SUMIFS('2. Scope of Works'!$S$10:$S$105,'2. Scope of Works'!$H$10:$H$105,'4. Summary of Resilience Works'!$E31,'2. Scope of Works'!$I$10:$I$105,'4. Summary of Resilience Works'!AT$9)</f>
        <v>0</v>
      </c>
      <c r="AU31" s="123">
        <f>SUMIFS('2. Scope of Works'!$S$10:$S$105,'2. Scope of Works'!$H$10:$H$105,'4. Summary of Resilience Works'!$E31,'2. Scope of Works'!$I$10:$I$105,'4. Summary of Resilience Works'!AU$9)</f>
        <v>0</v>
      </c>
      <c r="AV31" s="123">
        <f>SUMIFS('2. Scope of Works'!$S$10:$S$105,'2. Scope of Works'!$H$10:$H$105,'4. Summary of Resilience Works'!$E31,'2. Scope of Works'!$I$10:$I$105,'4. Summary of Resilience Works'!AV$9)</f>
        <v>0</v>
      </c>
      <c r="AW31" s="123">
        <f>SUMIFS('2. Scope of Works'!$S$10:$S$105,'2. Scope of Works'!$H$10:$H$105,'4. Summary of Resilience Works'!$E31,'2. Scope of Works'!$I$10:$I$105,'4. Summary of Resilience Works'!AW$9)</f>
        <v>0</v>
      </c>
      <c r="AX31" s="123">
        <f>SUMIFS('2. Scope of Works'!$S$10:$S$105,'2. Scope of Works'!$H$10:$H$105,'4. Summary of Resilience Works'!$E31,'2. Scope of Works'!$I$10:$I$105,'4. Summary of Resilience Works'!AX$9)</f>
        <v>0</v>
      </c>
      <c r="AY31" s="123">
        <f>SUMIFS('2. Scope of Works'!$S$10:$S$105,'2. Scope of Works'!$H$10:$H$105,'4. Summary of Resilience Works'!$E31,'2. Scope of Works'!$I$10:$I$105,'4. Summary of Resilience Works'!AY$9)</f>
        <v>0</v>
      </c>
      <c r="AZ31" s="123">
        <f>SUMIFS('2. Scope of Works'!$S$10:$S$105,'2. Scope of Works'!$H$10:$H$105,'4. Summary of Resilience Works'!$E31,'2. Scope of Works'!$I$10:$I$105,'4. Summary of Resilience Works'!AZ$9)</f>
        <v>0</v>
      </c>
      <c r="BA31" s="123">
        <f>SUMIFS('2. Scope of Works'!$S$10:$S$105,'2. Scope of Works'!$H$10:$H$105,'4. Summary of Resilience Works'!$E31,'2. Scope of Works'!$I$10:$I$105,'4. Summary of Resilience Works'!BA$9)</f>
        <v>0</v>
      </c>
      <c r="BB31" s="123">
        <f>SUMIFS('2. Scope of Works'!$S$10:$S$105,'2. Scope of Works'!$H$10:$H$105,'4. Summary of Resilience Works'!$E31,'2. Scope of Works'!$I$10:$I$105,'4. Summary of Resilience Works'!BB$9)</f>
        <v>0</v>
      </c>
      <c r="BC31" s="123">
        <f>SUMIFS('2. Scope of Works'!$S$10:$S$105,'2. Scope of Works'!$H$10:$H$105,'4. Summary of Resilience Works'!$E31,'2. Scope of Works'!$I$10:$I$105,'4. Summary of Resilience Works'!BC$9)</f>
        <v>0</v>
      </c>
      <c r="BD31" s="123">
        <f>SUMIFS('2. Scope of Works'!$S$10:$S$105,'2. Scope of Works'!$H$10:$H$105,'4. Summary of Resilience Works'!$E31,'2. Scope of Works'!$I$10:$I$105,'4. Summary of Resilience Works'!BD$9)</f>
        <v>0</v>
      </c>
      <c r="BE31" s="123">
        <f>SUMIFS('2. Scope of Works'!$S$10:$S$105,'2. Scope of Works'!$H$10:$H$105,'4. Summary of Resilience Works'!$E31,'2. Scope of Works'!$I$10:$I$105,'4. Summary of Resilience Works'!BE$9)</f>
        <v>0</v>
      </c>
      <c r="BF31" s="123">
        <f>SUMIFS('2. Scope of Works'!$S$10:$S$105,'2. Scope of Works'!$H$10:$H$105,'4. Summary of Resilience Works'!$E31,'2. Scope of Works'!$I$10:$I$105,'4. Summary of Resilience Works'!BF$9)</f>
        <v>0</v>
      </c>
      <c r="BG31" s="123">
        <f>SUMIFS('2. Scope of Works'!$S$10:$S$105,'2. Scope of Works'!$H$10:$H$105,'4. Summary of Resilience Works'!$E31,'2. Scope of Works'!$I$10:$I$105,'4. Summary of Resilience Works'!BG$9)</f>
        <v>0</v>
      </c>
    </row>
    <row r="32" spans="3:59" s="16" customFormat="1" x14ac:dyDescent="0.3">
      <c r="C32" s="117" t="s">
        <v>243</v>
      </c>
      <c r="D32" s="118" t="s">
        <v>244</v>
      </c>
      <c r="E32" s="119" t="s">
        <v>245</v>
      </c>
      <c r="F32" s="120" t="s">
        <v>246</v>
      </c>
      <c r="H32" s="121" t="str">
        <f>IF(SUMIF('2. Scope of Works'!$H$10:$H$105,'4. Summary of Resilience Works'!E32,'2. Scope of Works'!$Q$10:$Q$105)=0,"",SUMIF('2. Scope of Works'!$H$10:$H$105,'4. Summary of Resilience Works'!E32,'2. Scope of Works'!$Q$10:$Q$105))</f>
        <v/>
      </c>
      <c r="I32" s="121" t="str">
        <f>IF(SUMIF('2. Scope of Works'!$H$10:$H$105,'4. Summary of Resilience Works'!E32,'2. Scope of Works'!$R$10:$R$105)=0,"",SUMIF('2. Scope of Works'!$H$10:$H$105,'4. Summary of Resilience Works'!E32,'2. Scope of Works'!$R$10:$R$105))</f>
        <v/>
      </c>
      <c r="J32" s="121" t="str">
        <f>IF(SUMIF('2. Scope of Works'!$H$10:$H$105,'4. Summary of Resilience Works'!E32,'2. Scope of Works'!$S$10:$S$105)=0,"",SUMIF('2. Scope of Works'!$H$10:$H$105,'4. Summary of Resilience Works'!E32,'2. Scope of Works'!$S$10:$S$105))</f>
        <v/>
      </c>
      <c r="K32" s="122" t="str">
        <f>IF(SUMIFS('2. Scope of Works'!$S$10:$S$105,'2. Scope of Works'!$H$10:$H$105,$E32,'2. Scope of Works'!$P$10:$P$105,"Y")&gt;0,"Y","")</f>
        <v/>
      </c>
      <c r="O32" s="123">
        <f>SUMIFS('2. Scope of Works'!$S$10:$S$105,'2. Scope of Works'!$H$10:$H$105,'4. Summary of Resilience Works'!$E32,'2. Scope of Works'!$I$10:$I$105,'4. Summary of Resilience Works'!O$9)</f>
        <v>0</v>
      </c>
      <c r="P32" s="123">
        <f>SUMIFS('2. Scope of Works'!$S$10:$S$105,'2. Scope of Works'!$H$10:$H$105,'4. Summary of Resilience Works'!$E32,'2. Scope of Works'!$I$10:$I$105,'4. Summary of Resilience Works'!P$9)</f>
        <v>0</v>
      </c>
      <c r="Q32" s="123">
        <f>SUMIFS('2. Scope of Works'!$S$10:$S$105,'2. Scope of Works'!$H$10:$H$105,'4. Summary of Resilience Works'!$E32,'2. Scope of Works'!$I$10:$I$105,'4. Summary of Resilience Works'!Q$9)</f>
        <v>0</v>
      </c>
      <c r="R32" s="123">
        <f>SUMIFS('2. Scope of Works'!$S$10:$S$105,'2. Scope of Works'!$H$10:$H$105,'4. Summary of Resilience Works'!$E32,'2. Scope of Works'!$I$10:$I$105,'4. Summary of Resilience Works'!R$9)</f>
        <v>0</v>
      </c>
      <c r="S32" s="123">
        <f>SUMIFS('2. Scope of Works'!$S$10:$S$105,'2. Scope of Works'!$H$10:$H$105,'4. Summary of Resilience Works'!$E32,'2. Scope of Works'!$I$10:$I$105,'4. Summary of Resilience Works'!S$9)</f>
        <v>0</v>
      </c>
      <c r="T32" s="123">
        <f>SUMIFS('2. Scope of Works'!$S$10:$S$105,'2. Scope of Works'!$H$10:$H$105,'4. Summary of Resilience Works'!$E32,'2. Scope of Works'!$I$10:$I$105,'4. Summary of Resilience Works'!T$9)</f>
        <v>0</v>
      </c>
      <c r="U32" s="123">
        <f>SUMIFS('2. Scope of Works'!$S$10:$S$105,'2. Scope of Works'!$H$10:$H$105,'4. Summary of Resilience Works'!$E32,'2. Scope of Works'!$I$10:$I$105,'4. Summary of Resilience Works'!U$9)</f>
        <v>0</v>
      </c>
      <c r="V32" s="123">
        <f>SUMIFS('2. Scope of Works'!$S$10:$S$105,'2. Scope of Works'!$H$10:$H$105,'4. Summary of Resilience Works'!$E32,'2. Scope of Works'!$I$10:$I$105,'4. Summary of Resilience Works'!V$9)</f>
        <v>0</v>
      </c>
      <c r="W32" s="123">
        <f>SUMIFS('2. Scope of Works'!$S$10:$S$105,'2. Scope of Works'!$H$10:$H$105,'4. Summary of Resilience Works'!$E32,'2. Scope of Works'!$I$10:$I$105,'4. Summary of Resilience Works'!W$9)</f>
        <v>0</v>
      </c>
      <c r="X32" s="123">
        <f>SUMIFS('2. Scope of Works'!$S$10:$S$105,'2. Scope of Works'!$H$10:$H$105,'4. Summary of Resilience Works'!$E32,'2. Scope of Works'!$I$10:$I$105,'4. Summary of Resilience Works'!X$9)</f>
        <v>0</v>
      </c>
      <c r="Y32" s="123">
        <f>SUMIFS('2. Scope of Works'!$S$10:$S$105,'2. Scope of Works'!$H$10:$H$105,'4. Summary of Resilience Works'!$E32,'2. Scope of Works'!$I$10:$I$105,'4. Summary of Resilience Works'!Y$9)</f>
        <v>0</v>
      </c>
      <c r="Z32" s="123">
        <f>SUMIFS('2. Scope of Works'!$S$10:$S$105,'2. Scope of Works'!$H$10:$H$105,'4. Summary of Resilience Works'!$E32,'2. Scope of Works'!$I$10:$I$105,'4. Summary of Resilience Works'!Z$9)</f>
        <v>0</v>
      </c>
      <c r="AA32" s="123">
        <f>SUMIFS('2. Scope of Works'!$S$10:$S$105,'2. Scope of Works'!$H$10:$H$105,'4. Summary of Resilience Works'!$E32,'2. Scope of Works'!$I$10:$I$105,'4. Summary of Resilience Works'!AA$9)</f>
        <v>0</v>
      </c>
      <c r="AB32" s="123">
        <f>SUMIFS('2. Scope of Works'!$S$10:$S$105,'2. Scope of Works'!$H$10:$H$105,'4. Summary of Resilience Works'!$E32,'2. Scope of Works'!$I$10:$I$105,'4. Summary of Resilience Works'!AB$9)</f>
        <v>0</v>
      </c>
      <c r="AC32" s="123">
        <f>SUMIFS('2. Scope of Works'!$S$10:$S$105,'2. Scope of Works'!$H$10:$H$105,'4. Summary of Resilience Works'!$E32,'2. Scope of Works'!$I$10:$I$105,'4. Summary of Resilience Works'!AC$9)</f>
        <v>0</v>
      </c>
      <c r="AD32" s="123">
        <f>SUMIFS('2. Scope of Works'!$S$10:$S$105,'2. Scope of Works'!$H$10:$H$105,'4. Summary of Resilience Works'!$E32,'2. Scope of Works'!$I$10:$I$105,'4. Summary of Resilience Works'!AD$9)</f>
        <v>0</v>
      </c>
      <c r="AE32" s="123">
        <f>SUMIFS('2. Scope of Works'!$S$10:$S$105,'2. Scope of Works'!$H$10:$H$105,'4. Summary of Resilience Works'!$E32,'2. Scope of Works'!$I$10:$I$105,'4. Summary of Resilience Works'!AE$9)</f>
        <v>0</v>
      </c>
      <c r="AF32" s="123">
        <f>SUMIFS('2. Scope of Works'!$S$10:$S$105,'2. Scope of Works'!$H$10:$H$105,'4. Summary of Resilience Works'!$E32,'2. Scope of Works'!$I$10:$I$105,'4. Summary of Resilience Works'!AF$9)</f>
        <v>0</v>
      </c>
      <c r="AG32" s="123">
        <f>SUMIFS('2. Scope of Works'!$S$10:$S$105,'2. Scope of Works'!$H$10:$H$105,'4. Summary of Resilience Works'!$E32,'2. Scope of Works'!$I$10:$I$105,'4. Summary of Resilience Works'!AG$9)</f>
        <v>0</v>
      </c>
      <c r="AH32" s="123">
        <f>SUMIFS('2. Scope of Works'!$S$10:$S$105,'2. Scope of Works'!$H$10:$H$105,'4. Summary of Resilience Works'!$E32,'2. Scope of Works'!$I$10:$I$105,'4. Summary of Resilience Works'!AH$9)</f>
        <v>0</v>
      </c>
      <c r="AI32" s="123">
        <f>SUMIFS('2. Scope of Works'!$S$10:$S$105,'2. Scope of Works'!$H$10:$H$105,'4. Summary of Resilience Works'!$E32,'2. Scope of Works'!$I$10:$I$105,'4. Summary of Resilience Works'!AI$9)</f>
        <v>0</v>
      </c>
      <c r="AJ32" s="123">
        <f>SUMIFS('2. Scope of Works'!$S$10:$S$105,'2. Scope of Works'!$H$10:$H$105,'4. Summary of Resilience Works'!$E32,'2. Scope of Works'!$I$10:$I$105,'4. Summary of Resilience Works'!AJ$9)</f>
        <v>0</v>
      </c>
      <c r="AK32" s="123">
        <f>SUMIFS('2. Scope of Works'!$S$10:$S$105,'2. Scope of Works'!$H$10:$H$105,'4. Summary of Resilience Works'!$E32,'2. Scope of Works'!$I$10:$I$105,'4. Summary of Resilience Works'!AK$9)</f>
        <v>0</v>
      </c>
      <c r="AL32" s="123">
        <f>SUMIFS('2. Scope of Works'!$S$10:$S$105,'2. Scope of Works'!$H$10:$H$105,'4. Summary of Resilience Works'!$E32,'2. Scope of Works'!$I$10:$I$105,'4. Summary of Resilience Works'!AL$9)</f>
        <v>0</v>
      </c>
      <c r="AM32" s="123">
        <f>SUMIFS('2. Scope of Works'!$S$10:$S$105,'2. Scope of Works'!$H$10:$H$105,'4. Summary of Resilience Works'!$E32,'2. Scope of Works'!$I$10:$I$105,'4. Summary of Resilience Works'!AM$9)</f>
        <v>0</v>
      </c>
      <c r="AN32" s="123">
        <f>SUMIFS('2. Scope of Works'!$S$10:$S$105,'2. Scope of Works'!$H$10:$H$105,'4. Summary of Resilience Works'!$E32,'2. Scope of Works'!$I$10:$I$105,'4. Summary of Resilience Works'!AN$9)</f>
        <v>0</v>
      </c>
      <c r="AO32" s="123">
        <f>SUMIFS('2. Scope of Works'!$S$10:$S$105,'2. Scope of Works'!$H$10:$H$105,'4. Summary of Resilience Works'!$E32,'2. Scope of Works'!$I$10:$I$105,'4. Summary of Resilience Works'!AO$9)</f>
        <v>0</v>
      </c>
      <c r="AP32" s="123">
        <f>SUMIFS('2. Scope of Works'!$S$10:$S$105,'2. Scope of Works'!$H$10:$H$105,'4. Summary of Resilience Works'!$E32,'2. Scope of Works'!$I$10:$I$105,'4. Summary of Resilience Works'!AP$9)</f>
        <v>0</v>
      </c>
      <c r="AQ32" s="123">
        <f>SUMIFS('2. Scope of Works'!$S$10:$S$105,'2. Scope of Works'!$H$10:$H$105,'4. Summary of Resilience Works'!$E32,'2. Scope of Works'!$I$10:$I$105,'4. Summary of Resilience Works'!AQ$9)</f>
        <v>0</v>
      </c>
      <c r="AR32" s="123">
        <f>SUMIFS('2. Scope of Works'!$S$10:$S$105,'2. Scope of Works'!$H$10:$H$105,'4. Summary of Resilience Works'!$E32,'2. Scope of Works'!$I$10:$I$105,'4. Summary of Resilience Works'!AR$9)</f>
        <v>0</v>
      </c>
      <c r="AS32" s="123">
        <f>SUMIFS('2. Scope of Works'!$S$10:$S$105,'2. Scope of Works'!$H$10:$H$105,'4. Summary of Resilience Works'!$E32,'2. Scope of Works'!$I$10:$I$105,'4. Summary of Resilience Works'!AS$9)</f>
        <v>0</v>
      </c>
      <c r="AT32" s="123">
        <f>SUMIFS('2. Scope of Works'!$S$10:$S$105,'2. Scope of Works'!$H$10:$H$105,'4. Summary of Resilience Works'!$E32,'2. Scope of Works'!$I$10:$I$105,'4. Summary of Resilience Works'!AT$9)</f>
        <v>0</v>
      </c>
      <c r="AU32" s="123">
        <f>SUMIFS('2. Scope of Works'!$S$10:$S$105,'2. Scope of Works'!$H$10:$H$105,'4. Summary of Resilience Works'!$E32,'2. Scope of Works'!$I$10:$I$105,'4. Summary of Resilience Works'!AU$9)</f>
        <v>0</v>
      </c>
      <c r="AV32" s="123">
        <f>SUMIFS('2. Scope of Works'!$S$10:$S$105,'2. Scope of Works'!$H$10:$H$105,'4. Summary of Resilience Works'!$E32,'2. Scope of Works'!$I$10:$I$105,'4. Summary of Resilience Works'!AV$9)</f>
        <v>0</v>
      </c>
      <c r="AW32" s="123">
        <f>SUMIFS('2. Scope of Works'!$S$10:$S$105,'2. Scope of Works'!$H$10:$H$105,'4. Summary of Resilience Works'!$E32,'2. Scope of Works'!$I$10:$I$105,'4. Summary of Resilience Works'!AW$9)</f>
        <v>0</v>
      </c>
      <c r="AX32" s="123">
        <f>SUMIFS('2. Scope of Works'!$S$10:$S$105,'2. Scope of Works'!$H$10:$H$105,'4. Summary of Resilience Works'!$E32,'2. Scope of Works'!$I$10:$I$105,'4. Summary of Resilience Works'!AX$9)</f>
        <v>0</v>
      </c>
      <c r="AY32" s="123">
        <f>SUMIFS('2. Scope of Works'!$S$10:$S$105,'2. Scope of Works'!$H$10:$H$105,'4. Summary of Resilience Works'!$E32,'2. Scope of Works'!$I$10:$I$105,'4. Summary of Resilience Works'!AY$9)</f>
        <v>0</v>
      </c>
      <c r="AZ32" s="123">
        <f>SUMIFS('2. Scope of Works'!$S$10:$S$105,'2. Scope of Works'!$H$10:$H$105,'4. Summary of Resilience Works'!$E32,'2. Scope of Works'!$I$10:$I$105,'4. Summary of Resilience Works'!AZ$9)</f>
        <v>0</v>
      </c>
      <c r="BA32" s="123">
        <f>SUMIFS('2. Scope of Works'!$S$10:$S$105,'2. Scope of Works'!$H$10:$H$105,'4. Summary of Resilience Works'!$E32,'2. Scope of Works'!$I$10:$I$105,'4. Summary of Resilience Works'!BA$9)</f>
        <v>0</v>
      </c>
      <c r="BB32" s="123">
        <f>SUMIFS('2. Scope of Works'!$S$10:$S$105,'2. Scope of Works'!$H$10:$H$105,'4. Summary of Resilience Works'!$E32,'2. Scope of Works'!$I$10:$I$105,'4. Summary of Resilience Works'!BB$9)</f>
        <v>0</v>
      </c>
      <c r="BC32" s="123">
        <f>SUMIFS('2. Scope of Works'!$S$10:$S$105,'2. Scope of Works'!$H$10:$H$105,'4. Summary of Resilience Works'!$E32,'2. Scope of Works'!$I$10:$I$105,'4. Summary of Resilience Works'!BC$9)</f>
        <v>0</v>
      </c>
      <c r="BD32" s="123">
        <f>SUMIFS('2. Scope of Works'!$S$10:$S$105,'2. Scope of Works'!$H$10:$H$105,'4. Summary of Resilience Works'!$E32,'2. Scope of Works'!$I$10:$I$105,'4. Summary of Resilience Works'!BD$9)</f>
        <v>0</v>
      </c>
      <c r="BE32" s="123">
        <f>SUMIFS('2. Scope of Works'!$S$10:$S$105,'2. Scope of Works'!$H$10:$H$105,'4. Summary of Resilience Works'!$E32,'2. Scope of Works'!$I$10:$I$105,'4. Summary of Resilience Works'!BE$9)</f>
        <v>0</v>
      </c>
      <c r="BF32" s="123">
        <f>SUMIFS('2. Scope of Works'!$S$10:$S$105,'2. Scope of Works'!$H$10:$H$105,'4. Summary of Resilience Works'!$E32,'2. Scope of Works'!$I$10:$I$105,'4. Summary of Resilience Works'!BF$9)</f>
        <v>0</v>
      </c>
      <c r="BG32" s="123">
        <f>SUMIFS('2. Scope of Works'!$S$10:$S$105,'2. Scope of Works'!$H$10:$H$105,'4. Summary of Resilience Works'!$E32,'2. Scope of Works'!$I$10:$I$105,'4. Summary of Resilience Works'!BG$9)</f>
        <v>0</v>
      </c>
    </row>
    <row r="33" spans="3:59" s="16" customFormat="1" x14ac:dyDescent="0.3">
      <c r="C33" s="124" t="s">
        <v>243</v>
      </c>
      <c r="D33" s="15" t="s">
        <v>244</v>
      </c>
      <c r="E33" s="119" t="s">
        <v>247</v>
      </c>
      <c r="F33" s="120" t="s">
        <v>248</v>
      </c>
      <c r="H33" s="121" t="str">
        <f>IF(SUMIF('2. Scope of Works'!$H$10:$H$105,'4. Summary of Resilience Works'!E33,'2. Scope of Works'!$Q$10:$Q$105)=0,"",SUMIF('2. Scope of Works'!$H$10:$H$105,'4. Summary of Resilience Works'!E33,'2. Scope of Works'!$Q$10:$Q$105))</f>
        <v/>
      </c>
      <c r="I33" s="121" t="str">
        <f>IF(SUMIF('2. Scope of Works'!$H$10:$H$105,'4. Summary of Resilience Works'!E33,'2. Scope of Works'!$R$10:$R$105)=0,"",SUMIF('2. Scope of Works'!$H$10:$H$105,'4. Summary of Resilience Works'!E33,'2. Scope of Works'!$R$10:$R$105))</f>
        <v/>
      </c>
      <c r="J33" s="121" t="str">
        <f>IF(SUMIF('2. Scope of Works'!$H$10:$H$105,'4. Summary of Resilience Works'!E33,'2. Scope of Works'!$S$10:$S$105)=0,"",SUMIF('2. Scope of Works'!$H$10:$H$105,'4. Summary of Resilience Works'!E33,'2. Scope of Works'!$S$10:$S$105))</f>
        <v/>
      </c>
      <c r="K33" s="122" t="str">
        <f>IF(SUMIFS('2. Scope of Works'!$S$10:$S$105,'2. Scope of Works'!$H$10:$H$105,$E33,'2. Scope of Works'!$P$10:$P$105,"Y")&gt;0,"Y","")</f>
        <v/>
      </c>
      <c r="O33" s="123">
        <f>SUMIFS('2. Scope of Works'!$S$10:$S$105,'2. Scope of Works'!$H$10:$H$105,'4. Summary of Resilience Works'!$E33,'2. Scope of Works'!$I$10:$I$105,'4. Summary of Resilience Works'!O$9)</f>
        <v>0</v>
      </c>
      <c r="P33" s="123">
        <f>SUMIFS('2. Scope of Works'!$S$10:$S$105,'2. Scope of Works'!$H$10:$H$105,'4. Summary of Resilience Works'!$E33,'2. Scope of Works'!$I$10:$I$105,'4. Summary of Resilience Works'!P$9)</f>
        <v>0</v>
      </c>
      <c r="Q33" s="123">
        <f>SUMIFS('2. Scope of Works'!$S$10:$S$105,'2. Scope of Works'!$H$10:$H$105,'4. Summary of Resilience Works'!$E33,'2. Scope of Works'!$I$10:$I$105,'4. Summary of Resilience Works'!Q$9)</f>
        <v>0</v>
      </c>
      <c r="R33" s="123">
        <f>SUMIFS('2. Scope of Works'!$S$10:$S$105,'2. Scope of Works'!$H$10:$H$105,'4. Summary of Resilience Works'!$E33,'2. Scope of Works'!$I$10:$I$105,'4. Summary of Resilience Works'!R$9)</f>
        <v>0</v>
      </c>
      <c r="S33" s="123">
        <f>SUMIFS('2. Scope of Works'!$S$10:$S$105,'2. Scope of Works'!$H$10:$H$105,'4. Summary of Resilience Works'!$E33,'2. Scope of Works'!$I$10:$I$105,'4. Summary of Resilience Works'!S$9)</f>
        <v>0</v>
      </c>
      <c r="T33" s="123">
        <f>SUMIFS('2. Scope of Works'!$S$10:$S$105,'2. Scope of Works'!$H$10:$H$105,'4. Summary of Resilience Works'!$E33,'2. Scope of Works'!$I$10:$I$105,'4. Summary of Resilience Works'!T$9)</f>
        <v>0</v>
      </c>
      <c r="U33" s="123">
        <f>SUMIFS('2. Scope of Works'!$S$10:$S$105,'2. Scope of Works'!$H$10:$H$105,'4. Summary of Resilience Works'!$E33,'2. Scope of Works'!$I$10:$I$105,'4. Summary of Resilience Works'!U$9)</f>
        <v>0</v>
      </c>
      <c r="V33" s="123">
        <f>SUMIFS('2. Scope of Works'!$S$10:$S$105,'2. Scope of Works'!$H$10:$H$105,'4. Summary of Resilience Works'!$E33,'2. Scope of Works'!$I$10:$I$105,'4. Summary of Resilience Works'!V$9)</f>
        <v>0</v>
      </c>
      <c r="W33" s="123">
        <f>SUMIFS('2. Scope of Works'!$S$10:$S$105,'2. Scope of Works'!$H$10:$H$105,'4. Summary of Resilience Works'!$E33,'2. Scope of Works'!$I$10:$I$105,'4. Summary of Resilience Works'!W$9)</f>
        <v>0</v>
      </c>
      <c r="X33" s="123">
        <f>SUMIFS('2. Scope of Works'!$S$10:$S$105,'2. Scope of Works'!$H$10:$H$105,'4. Summary of Resilience Works'!$E33,'2. Scope of Works'!$I$10:$I$105,'4. Summary of Resilience Works'!X$9)</f>
        <v>0</v>
      </c>
      <c r="Y33" s="123">
        <f>SUMIFS('2. Scope of Works'!$S$10:$S$105,'2. Scope of Works'!$H$10:$H$105,'4. Summary of Resilience Works'!$E33,'2. Scope of Works'!$I$10:$I$105,'4. Summary of Resilience Works'!Y$9)</f>
        <v>0</v>
      </c>
      <c r="Z33" s="123">
        <f>SUMIFS('2. Scope of Works'!$S$10:$S$105,'2. Scope of Works'!$H$10:$H$105,'4. Summary of Resilience Works'!$E33,'2. Scope of Works'!$I$10:$I$105,'4. Summary of Resilience Works'!Z$9)</f>
        <v>0</v>
      </c>
      <c r="AA33" s="123">
        <f>SUMIFS('2. Scope of Works'!$S$10:$S$105,'2. Scope of Works'!$H$10:$H$105,'4. Summary of Resilience Works'!$E33,'2. Scope of Works'!$I$10:$I$105,'4. Summary of Resilience Works'!AA$9)</f>
        <v>0</v>
      </c>
      <c r="AB33" s="123">
        <f>SUMIFS('2. Scope of Works'!$S$10:$S$105,'2. Scope of Works'!$H$10:$H$105,'4. Summary of Resilience Works'!$E33,'2. Scope of Works'!$I$10:$I$105,'4. Summary of Resilience Works'!AB$9)</f>
        <v>0</v>
      </c>
      <c r="AC33" s="123">
        <f>SUMIFS('2. Scope of Works'!$S$10:$S$105,'2. Scope of Works'!$H$10:$H$105,'4. Summary of Resilience Works'!$E33,'2. Scope of Works'!$I$10:$I$105,'4. Summary of Resilience Works'!AC$9)</f>
        <v>0</v>
      </c>
      <c r="AD33" s="123">
        <f>SUMIFS('2. Scope of Works'!$S$10:$S$105,'2. Scope of Works'!$H$10:$H$105,'4. Summary of Resilience Works'!$E33,'2. Scope of Works'!$I$10:$I$105,'4. Summary of Resilience Works'!AD$9)</f>
        <v>0</v>
      </c>
      <c r="AE33" s="123">
        <f>SUMIFS('2. Scope of Works'!$S$10:$S$105,'2. Scope of Works'!$H$10:$H$105,'4. Summary of Resilience Works'!$E33,'2. Scope of Works'!$I$10:$I$105,'4. Summary of Resilience Works'!AE$9)</f>
        <v>0</v>
      </c>
      <c r="AF33" s="123">
        <f>SUMIFS('2. Scope of Works'!$S$10:$S$105,'2. Scope of Works'!$H$10:$H$105,'4. Summary of Resilience Works'!$E33,'2. Scope of Works'!$I$10:$I$105,'4. Summary of Resilience Works'!AF$9)</f>
        <v>0</v>
      </c>
      <c r="AG33" s="123">
        <f>SUMIFS('2. Scope of Works'!$S$10:$S$105,'2. Scope of Works'!$H$10:$H$105,'4. Summary of Resilience Works'!$E33,'2. Scope of Works'!$I$10:$I$105,'4. Summary of Resilience Works'!AG$9)</f>
        <v>0</v>
      </c>
      <c r="AH33" s="123">
        <f>SUMIFS('2. Scope of Works'!$S$10:$S$105,'2. Scope of Works'!$H$10:$H$105,'4. Summary of Resilience Works'!$E33,'2. Scope of Works'!$I$10:$I$105,'4. Summary of Resilience Works'!AH$9)</f>
        <v>0</v>
      </c>
      <c r="AI33" s="123">
        <f>SUMIFS('2. Scope of Works'!$S$10:$S$105,'2. Scope of Works'!$H$10:$H$105,'4. Summary of Resilience Works'!$E33,'2. Scope of Works'!$I$10:$I$105,'4. Summary of Resilience Works'!AI$9)</f>
        <v>0</v>
      </c>
      <c r="AJ33" s="123">
        <f>SUMIFS('2. Scope of Works'!$S$10:$S$105,'2. Scope of Works'!$H$10:$H$105,'4. Summary of Resilience Works'!$E33,'2. Scope of Works'!$I$10:$I$105,'4. Summary of Resilience Works'!AJ$9)</f>
        <v>0</v>
      </c>
      <c r="AK33" s="123">
        <f>SUMIFS('2. Scope of Works'!$S$10:$S$105,'2. Scope of Works'!$H$10:$H$105,'4. Summary of Resilience Works'!$E33,'2. Scope of Works'!$I$10:$I$105,'4. Summary of Resilience Works'!AK$9)</f>
        <v>0</v>
      </c>
      <c r="AL33" s="123">
        <f>SUMIFS('2. Scope of Works'!$S$10:$S$105,'2. Scope of Works'!$H$10:$H$105,'4. Summary of Resilience Works'!$E33,'2. Scope of Works'!$I$10:$I$105,'4. Summary of Resilience Works'!AL$9)</f>
        <v>0</v>
      </c>
      <c r="AM33" s="123">
        <f>SUMIFS('2. Scope of Works'!$S$10:$S$105,'2. Scope of Works'!$H$10:$H$105,'4. Summary of Resilience Works'!$E33,'2. Scope of Works'!$I$10:$I$105,'4. Summary of Resilience Works'!AM$9)</f>
        <v>0</v>
      </c>
      <c r="AN33" s="123">
        <f>SUMIFS('2. Scope of Works'!$S$10:$S$105,'2. Scope of Works'!$H$10:$H$105,'4. Summary of Resilience Works'!$E33,'2. Scope of Works'!$I$10:$I$105,'4. Summary of Resilience Works'!AN$9)</f>
        <v>0</v>
      </c>
      <c r="AO33" s="123">
        <f>SUMIFS('2. Scope of Works'!$S$10:$S$105,'2. Scope of Works'!$H$10:$H$105,'4. Summary of Resilience Works'!$E33,'2. Scope of Works'!$I$10:$I$105,'4. Summary of Resilience Works'!AO$9)</f>
        <v>0</v>
      </c>
      <c r="AP33" s="123">
        <f>SUMIFS('2. Scope of Works'!$S$10:$S$105,'2. Scope of Works'!$H$10:$H$105,'4. Summary of Resilience Works'!$E33,'2. Scope of Works'!$I$10:$I$105,'4. Summary of Resilience Works'!AP$9)</f>
        <v>0</v>
      </c>
      <c r="AQ33" s="123">
        <f>SUMIFS('2. Scope of Works'!$S$10:$S$105,'2. Scope of Works'!$H$10:$H$105,'4. Summary of Resilience Works'!$E33,'2. Scope of Works'!$I$10:$I$105,'4. Summary of Resilience Works'!AQ$9)</f>
        <v>0</v>
      </c>
      <c r="AR33" s="123">
        <f>SUMIFS('2. Scope of Works'!$S$10:$S$105,'2. Scope of Works'!$H$10:$H$105,'4. Summary of Resilience Works'!$E33,'2. Scope of Works'!$I$10:$I$105,'4. Summary of Resilience Works'!AR$9)</f>
        <v>0</v>
      </c>
      <c r="AS33" s="123">
        <f>SUMIFS('2. Scope of Works'!$S$10:$S$105,'2. Scope of Works'!$H$10:$H$105,'4. Summary of Resilience Works'!$E33,'2. Scope of Works'!$I$10:$I$105,'4. Summary of Resilience Works'!AS$9)</f>
        <v>0</v>
      </c>
      <c r="AT33" s="123">
        <f>SUMIFS('2. Scope of Works'!$S$10:$S$105,'2. Scope of Works'!$H$10:$H$105,'4. Summary of Resilience Works'!$E33,'2. Scope of Works'!$I$10:$I$105,'4. Summary of Resilience Works'!AT$9)</f>
        <v>0</v>
      </c>
      <c r="AU33" s="123">
        <f>SUMIFS('2. Scope of Works'!$S$10:$S$105,'2. Scope of Works'!$H$10:$H$105,'4. Summary of Resilience Works'!$E33,'2. Scope of Works'!$I$10:$I$105,'4. Summary of Resilience Works'!AU$9)</f>
        <v>0</v>
      </c>
      <c r="AV33" s="123">
        <f>SUMIFS('2. Scope of Works'!$S$10:$S$105,'2. Scope of Works'!$H$10:$H$105,'4. Summary of Resilience Works'!$E33,'2. Scope of Works'!$I$10:$I$105,'4. Summary of Resilience Works'!AV$9)</f>
        <v>0</v>
      </c>
      <c r="AW33" s="123">
        <f>SUMIFS('2. Scope of Works'!$S$10:$S$105,'2. Scope of Works'!$H$10:$H$105,'4. Summary of Resilience Works'!$E33,'2. Scope of Works'!$I$10:$I$105,'4. Summary of Resilience Works'!AW$9)</f>
        <v>0</v>
      </c>
      <c r="AX33" s="123">
        <f>SUMIFS('2. Scope of Works'!$S$10:$S$105,'2. Scope of Works'!$H$10:$H$105,'4. Summary of Resilience Works'!$E33,'2. Scope of Works'!$I$10:$I$105,'4. Summary of Resilience Works'!AX$9)</f>
        <v>0</v>
      </c>
      <c r="AY33" s="123">
        <f>SUMIFS('2. Scope of Works'!$S$10:$S$105,'2. Scope of Works'!$H$10:$H$105,'4. Summary of Resilience Works'!$E33,'2. Scope of Works'!$I$10:$I$105,'4. Summary of Resilience Works'!AY$9)</f>
        <v>0</v>
      </c>
      <c r="AZ33" s="123">
        <f>SUMIFS('2. Scope of Works'!$S$10:$S$105,'2. Scope of Works'!$H$10:$H$105,'4. Summary of Resilience Works'!$E33,'2. Scope of Works'!$I$10:$I$105,'4. Summary of Resilience Works'!AZ$9)</f>
        <v>0</v>
      </c>
      <c r="BA33" s="123">
        <f>SUMIFS('2. Scope of Works'!$S$10:$S$105,'2. Scope of Works'!$H$10:$H$105,'4. Summary of Resilience Works'!$E33,'2. Scope of Works'!$I$10:$I$105,'4. Summary of Resilience Works'!BA$9)</f>
        <v>0</v>
      </c>
      <c r="BB33" s="123">
        <f>SUMIFS('2. Scope of Works'!$S$10:$S$105,'2. Scope of Works'!$H$10:$H$105,'4. Summary of Resilience Works'!$E33,'2. Scope of Works'!$I$10:$I$105,'4. Summary of Resilience Works'!BB$9)</f>
        <v>0</v>
      </c>
      <c r="BC33" s="123">
        <f>SUMIFS('2. Scope of Works'!$S$10:$S$105,'2. Scope of Works'!$H$10:$H$105,'4. Summary of Resilience Works'!$E33,'2. Scope of Works'!$I$10:$I$105,'4. Summary of Resilience Works'!BC$9)</f>
        <v>0</v>
      </c>
      <c r="BD33" s="123">
        <f>SUMIFS('2. Scope of Works'!$S$10:$S$105,'2. Scope of Works'!$H$10:$H$105,'4. Summary of Resilience Works'!$E33,'2. Scope of Works'!$I$10:$I$105,'4. Summary of Resilience Works'!BD$9)</f>
        <v>0</v>
      </c>
      <c r="BE33" s="123">
        <f>SUMIFS('2. Scope of Works'!$S$10:$S$105,'2. Scope of Works'!$H$10:$H$105,'4. Summary of Resilience Works'!$E33,'2. Scope of Works'!$I$10:$I$105,'4. Summary of Resilience Works'!BE$9)</f>
        <v>0</v>
      </c>
      <c r="BF33" s="123">
        <f>SUMIFS('2. Scope of Works'!$S$10:$S$105,'2. Scope of Works'!$H$10:$H$105,'4. Summary of Resilience Works'!$E33,'2. Scope of Works'!$I$10:$I$105,'4. Summary of Resilience Works'!BF$9)</f>
        <v>0</v>
      </c>
      <c r="BG33" s="123">
        <f>SUMIFS('2. Scope of Works'!$S$10:$S$105,'2. Scope of Works'!$H$10:$H$105,'4. Summary of Resilience Works'!$E33,'2. Scope of Works'!$I$10:$I$105,'4. Summary of Resilience Works'!BG$9)</f>
        <v>0</v>
      </c>
    </row>
    <row r="34" spans="3:59" s="16" customFormat="1" x14ac:dyDescent="0.3">
      <c r="C34" s="124" t="s">
        <v>243</v>
      </c>
      <c r="D34" s="15" t="s">
        <v>244</v>
      </c>
      <c r="E34" s="119" t="s">
        <v>249</v>
      </c>
      <c r="F34" s="120" t="s">
        <v>250</v>
      </c>
      <c r="H34" s="121" t="str">
        <f>IF(SUMIF('2. Scope of Works'!$H$10:$H$105,'4. Summary of Resilience Works'!E34,'2. Scope of Works'!$Q$10:$Q$105)=0,"",SUMIF('2. Scope of Works'!$H$10:$H$105,'4. Summary of Resilience Works'!E34,'2. Scope of Works'!$Q$10:$Q$105))</f>
        <v/>
      </c>
      <c r="I34" s="121" t="str">
        <f>IF(SUMIF('2. Scope of Works'!$H$10:$H$105,'4. Summary of Resilience Works'!E34,'2. Scope of Works'!$R$10:$R$105)=0,"",SUMIF('2. Scope of Works'!$H$10:$H$105,'4. Summary of Resilience Works'!E34,'2. Scope of Works'!$R$10:$R$105))</f>
        <v/>
      </c>
      <c r="J34" s="121" t="str">
        <f>IF(SUMIF('2. Scope of Works'!$H$10:$H$105,'4. Summary of Resilience Works'!E34,'2. Scope of Works'!$S$10:$S$105)=0,"",SUMIF('2. Scope of Works'!$H$10:$H$105,'4. Summary of Resilience Works'!E34,'2. Scope of Works'!$S$10:$S$105))</f>
        <v/>
      </c>
      <c r="K34" s="122" t="str">
        <f>IF(SUMIFS('2. Scope of Works'!$S$10:$S$105,'2. Scope of Works'!$H$10:$H$105,$E34,'2. Scope of Works'!$P$10:$P$105,"Y")&gt;0,"Y","")</f>
        <v/>
      </c>
      <c r="O34" s="123">
        <f>SUMIFS('2. Scope of Works'!$S$10:$S$105,'2. Scope of Works'!$H$10:$H$105,'4. Summary of Resilience Works'!$E34,'2. Scope of Works'!$I$10:$I$105,'4. Summary of Resilience Works'!O$9)</f>
        <v>0</v>
      </c>
      <c r="P34" s="123">
        <f>SUMIFS('2. Scope of Works'!$S$10:$S$105,'2. Scope of Works'!$H$10:$H$105,'4. Summary of Resilience Works'!$E34,'2. Scope of Works'!$I$10:$I$105,'4. Summary of Resilience Works'!P$9)</f>
        <v>0</v>
      </c>
      <c r="Q34" s="123">
        <f>SUMIFS('2. Scope of Works'!$S$10:$S$105,'2. Scope of Works'!$H$10:$H$105,'4. Summary of Resilience Works'!$E34,'2. Scope of Works'!$I$10:$I$105,'4. Summary of Resilience Works'!Q$9)</f>
        <v>0</v>
      </c>
      <c r="R34" s="123">
        <f>SUMIFS('2. Scope of Works'!$S$10:$S$105,'2. Scope of Works'!$H$10:$H$105,'4. Summary of Resilience Works'!$E34,'2. Scope of Works'!$I$10:$I$105,'4. Summary of Resilience Works'!R$9)</f>
        <v>0</v>
      </c>
      <c r="S34" s="123">
        <f>SUMIFS('2. Scope of Works'!$S$10:$S$105,'2. Scope of Works'!$H$10:$H$105,'4. Summary of Resilience Works'!$E34,'2. Scope of Works'!$I$10:$I$105,'4. Summary of Resilience Works'!S$9)</f>
        <v>0</v>
      </c>
      <c r="T34" s="123">
        <f>SUMIFS('2. Scope of Works'!$S$10:$S$105,'2. Scope of Works'!$H$10:$H$105,'4. Summary of Resilience Works'!$E34,'2. Scope of Works'!$I$10:$I$105,'4. Summary of Resilience Works'!T$9)</f>
        <v>0</v>
      </c>
      <c r="U34" s="123">
        <f>SUMIFS('2. Scope of Works'!$S$10:$S$105,'2. Scope of Works'!$H$10:$H$105,'4. Summary of Resilience Works'!$E34,'2. Scope of Works'!$I$10:$I$105,'4. Summary of Resilience Works'!U$9)</f>
        <v>0</v>
      </c>
      <c r="V34" s="123">
        <f>SUMIFS('2. Scope of Works'!$S$10:$S$105,'2. Scope of Works'!$H$10:$H$105,'4. Summary of Resilience Works'!$E34,'2. Scope of Works'!$I$10:$I$105,'4. Summary of Resilience Works'!V$9)</f>
        <v>0</v>
      </c>
      <c r="W34" s="123">
        <f>SUMIFS('2. Scope of Works'!$S$10:$S$105,'2. Scope of Works'!$H$10:$H$105,'4. Summary of Resilience Works'!$E34,'2. Scope of Works'!$I$10:$I$105,'4. Summary of Resilience Works'!W$9)</f>
        <v>0</v>
      </c>
      <c r="X34" s="123">
        <f>SUMIFS('2. Scope of Works'!$S$10:$S$105,'2. Scope of Works'!$H$10:$H$105,'4. Summary of Resilience Works'!$E34,'2. Scope of Works'!$I$10:$I$105,'4. Summary of Resilience Works'!X$9)</f>
        <v>0</v>
      </c>
      <c r="Y34" s="123">
        <f>SUMIFS('2. Scope of Works'!$S$10:$S$105,'2. Scope of Works'!$H$10:$H$105,'4. Summary of Resilience Works'!$E34,'2. Scope of Works'!$I$10:$I$105,'4. Summary of Resilience Works'!Y$9)</f>
        <v>0</v>
      </c>
      <c r="Z34" s="123">
        <f>SUMIFS('2. Scope of Works'!$S$10:$S$105,'2. Scope of Works'!$H$10:$H$105,'4. Summary of Resilience Works'!$E34,'2. Scope of Works'!$I$10:$I$105,'4. Summary of Resilience Works'!Z$9)</f>
        <v>0</v>
      </c>
      <c r="AA34" s="123">
        <f>SUMIFS('2. Scope of Works'!$S$10:$S$105,'2. Scope of Works'!$H$10:$H$105,'4. Summary of Resilience Works'!$E34,'2. Scope of Works'!$I$10:$I$105,'4. Summary of Resilience Works'!AA$9)</f>
        <v>0</v>
      </c>
      <c r="AB34" s="123">
        <f>SUMIFS('2. Scope of Works'!$S$10:$S$105,'2. Scope of Works'!$H$10:$H$105,'4. Summary of Resilience Works'!$E34,'2. Scope of Works'!$I$10:$I$105,'4. Summary of Resilience Works'!AB$9)</f>
        <v>0</v>
      </c>
      <c r="AC34" s="123">
        <f>SUMIFS('2. Scope of Works'!$S$10:$S$105,'2. Scope of Works'!$H$10:$H$105,'4. Summary of Resilience Works'!$E34,'2. Scope of Works'!$I$10:$I$105,'4. Summary of Resilience Works'!AC$9)</f>
        <v>0</v>
      </c>
      <c r="AD34" s="123">
        <f>SUMIFS('2. Scope of Works'!$S$10:$S$105,'2. Scope of Works'!$H$10:$H$105,'4. Summary of Resilience Works'!$E34,'2. Scope of Works'!$I$10:$I$105,'4. Summary of Resilience Works'!AD$9)</f>
        <v>0</v>
      </c>
      <c r="AE34" s="123">
        <f>SUMIFS('2. Scope of Works'!$S$10:$S$105,'2. Scope of Works'!$H$10:$H$105,'4. Summary of Resilience Works'!$E34,'2. Scope of Works'!$I$10:$I$105,'4. Summary of Resilience Works'!AE$9)</f>
        <v>0</v>
      </c>
      <c r="AF34" s="123">
        <f>SUMIFS('2. Scope of Works'!$S$10:$S$105,'2. Scope of Works'!$H$10:$H$105,'4. Summary of Resilience Works'!$E34,'2. Scope of Works'!$I$10:$I$105,'4. Summary of Resilience Works'!AF$9)</f>
        <v>0</v>
      </c>
      <c r="AG34" s="123">
        <f>SUMIFS('2. Scope of Works'!$S$10:$S$105,'2. Scope of Works'!$H$10:$H$105,'4. Summary of Resilience Works'!$E34,'2. Scope of Works'!$I$10:$I$105,'4. Summary of Resilience Works'!AG$9)</f>
        <v>0</v>
      </c>
      <c r="AH34" s="123">
        <f>SUMIFS('2. Scope of Works'!$S$10:$S$105,'2. Scope of Works'!$H$10:$H$105,'4. Summary of Resilience Works'!$E34,'2. Scope of Works'!$I$10:$I$105,'4. Summary of Resilience Works'!AH$9)</f>
        <v>0</v>
      </c>
      <c r="AI34" s="123">
        <f>SUMIFS('2. Scope of Works'!$S$10:$S$105,'2. Scope of Works'!$H$10:$H$105,'4. Summary of Resilience Works'!$E34,'2. Scope of Works'!$I$10:$I$105,'4. Summary of Resilience Works'!AI$9)</f>
        <v>0</v>
      </c>
      <c r="AJ34" s="123">
        <f>SUMIFS('2. Scope of Works'!$S$10:$S$105,'2. Scope of Works'!$H$10:$H$105,'4. Summary of Resilience Works'!$E34,'2. Scope of Works'!$I$10:$I$105,'4. Summary of Resilience Works'!AJ$9)</f>
        <v>0</v>
      </c>
      <c r="AK34" s="123">
        <f>SUMIFS('2. Scope of Works'!$S$10:$S$105,'2. Scope of Works'!$H$10:$H$105,'4. Summary of Resilience Works'!$E34,'2. Scope of Works'!$I$10:$I$105,'4. Summary of Resilience Works'!AK$9)</f>
        <v>0</v>
      </c>
      <c r="AL34" s="123">
        <f>SUMIFS('2. Scope of Works'!$S$10:$S$105,'2. Scope of Works'!$H$10:$H$105,'4. Summary of Resilience Works'!$E34,'2. Scope of Works'!$I$10:$I$105,'4. Summary of Resilience Works'!AL$9)</f>
        <v>0</v>
      </c>
      <c r="AM34" s="123">
        <f>SUMIFS('2. Scope of Works'!$S$10:$S$105,'2. Scope of Works'!$H$10:$H$105,'4. Summary of Resilience Works'!$E34,'2. Scope of Works'!$I$10:$I$105,'4. Summary of Resilience Works'!AM$9)</f>
        <v>0</v>
      </c>
      <c r="AN34" s="123">
        <f>SUMIFS('2. Scope of Works'!$S$10:$S$105,'2. Scope of Works'!$H$10:$H$105,'4. Summary of Resilience Works'!$E34,'2. Scope of Works'!$I$10:$I$105,'4. Summary of Resilience Works'!AN$9)</f>
        <v>0</v>
      </c>
      <c r="AO34" s="123">
        <f>SUMIFS('2. Scope of Works'!$S$10:$S$105,'2. Scope of Works'!$H$10:$H$105,'4. Summary of Resilience Works'!$E34,'2. Scope of Works'!$I$10:$I$105,'4. Summary of Resilience Works'!AO$9)</f>
        <v>0</v>
      </c>
      <c r="AP34" s="123">
        <f>SUMIFS('2. Scope of Works'!$S$10:$S$105,'2. Scope of Works'!$H$10:$H$105,'4. Summary of Resilience Works'!$E34,'2. Scope of Works'!$I$10:$I$105,'4. Summary of Resilience Works'!AP$9)</f>
        <v>0</v>
      </c>
      <c r="AQ34" s="123">
        <f>SUMIFS('2. Scope of Works'!$S$10:$S$105,'2. Scope of Works'!$H$10:$H$105,'4. Summary of Resilience Works'!$E34,'2. Scope of Works'!$I$10:$I$105,'4. Summary of Resilience Works'!AQ$9)</f>
        <v>0</v>
      </c>
      <c r="AR34" s="123">
        <f>SUMIFS('2. Scope of Works'!$S$10:$S$105,'2. Scope of Works'!$H$10:$H$105,'4. Summary of Resilience Works'!$E34,'2. Scope of Works'!$I$10:$I$105,'4. Summary of Resilience Works'!AR$9)</f>
        <v>0</v>
      </c>
      <c r="AS34" s="123">
        <f>SUMIFS('2. Scope of Works'!$S$10:$S$105,'2. Scope of Works'!$H$10:$H$105,'4. Summary of Resilience Works'!$E34,'2. Scope of Works'!$I$10:$I$105,'4. Summary of Resilience Works'!AS$9)</f>
        <v>0</v>
      </c>
      <c r="AT34" s="123">
        <f>SUMIFS('2. Scope of Works'!$S$10:$S$105,'2. Scope of Works'!$H$10:$H$105,'4. Summary of Resilience Works'!$E34,'2. Scope of Works'!$I$10:$I$105,'4. Summary of Resilience Works'!AT$9)</f>
        <v>0</v>
      </c>
      <c r="AU34" s="123">
        <f>SUMIFS('2. Scope of Works'!$S$10:$S$105,'2. Scope of Works'!$H$10:$H$105,'4. Summary of Resilience Works'!$E34,'2. Scope of Works'!$I$10:$I$105,'4. Summary of Resilience Works'!AU$9)</f>
        <v>0</v>
      </c>
      <c r="AV34" s="123">
        <f>SUMIFS('2. Scope of Works'!$S$10:$S$105,'2. Scope of Works'!$H$10:$H$105,'4. Summary of Resilience Works'!$E34,'2. Scope of Works'!$I$10:$I$105,'4. Summary of Resilience Works'!AV$9)</f>
        <v>0</v>
      </c>
      <c r="AW34" s="123">
        <f>SUMIFS('2. Scope of Works'!$S$10:$S$105,'2. Scope of Works'!$H$10:$H$105,'4. Summary of Resilience Works'!$E34,'2. Scope of Works'!$I$10:$I$105,'4. Summary of Resilience Works'!AW$9)</f>
        <v>0</v>
      </c>
      <c r="AX34" s="123">
        <f>SUMIFS('2. Scope of Works'!$S$10:$S$105,'2. Scope of Works'!$H$10:$H$105,'4. Summary of Resilience Works'!$E34,'2. Scope of Works'!$I$10:$I$105,'4. Summary of Resilience Works'!AX$9)</f>
        <v>0</v>
      </c>
      <c r="AY34" s="123">
        <f>SUMIFS('2. Scope of Works'!$S$10:$S$105,'2. Scope of Works'!$H$10:$H$105,'4. Summary of Resilience Works'!$E34,'2. Scope of Works'!$I$10:$I$105,'4. Summary of Resilience Works'!AY$9)</f>
        <v>0</v>
      </c>
      <c r="AZ34" s="123">
        <f>SUMIFS('2. Scope of Works'!$S$10:$S$105,'2. Scope of Works'!$H$10:$H$105,'4. Summary of Resilience Works'!$E34,'2. Scope of Works'!$I$10:$I$105,'4. Summary of Resilience Works'!AZ$9)</f>
        <v>0</v>
      </c>
      <c r="BA34" s="123">
        <f>SUMIFS('2. Scope of Works'!$S$10:$S$105,'2. Scope of Works'!$H$10:$H$105,'4. Summary of Resilience Works'!$E34,'2. Scope of Works'!$I$10:$I$105,'4. Summary of Resilience Works'!BA$9)</f>
        <v>0</v>
      </c>
      <c r="BB34" s="123">
        <f>SUMIFS('2. Scope of Works'!$S$10:$S$105,'2. Scope of Works'!$H$10:$H$105,'4. Summary of Resilience Works'!$E34,'2. Scope of Works'!$I$10:$I$105,'4. Summary of Resilience Works'!BB$9)</f>
        <v>0</v>
      </c>
      <c r="BC34" s="123">
        <f>SUMIFS('2. Scope of Works'!$S$10:$S$105,'2. Scope of Works'!$H$10:$H$105,'4. Summary of Resilience Works'!$E34,'2. Scope of Works'!$I$10:$I$105,'4. Summary of Resilience Works'!BC$9)</f>
        <v>0</v>
      </c>
      <c r="BD34" s="123">
        <f>SUMIFS('2. Scope of Works'!$S$10:$S$105,'2. Scope of Works'!$H$10:$H$105,'4. Summary of Resilience Works'!$E34,'2. Scope of Works'!$I$10:$I$105,'4. Summary of Resilience Works'!BD$9)</f>
        <v>0</v>
      </c>
      <c r="BE34" s="123">
        <f>SUMIFS('2. Scope of Works'!$S$10:$S$105,'2. Scope of Works'!$H$10:$H$105,'4. Summary of Resilience Works'!$E34,'2. Scope of Works'!$I$10:$I$105,'4. Summary of Resilience Works'!BE$9)</f>
        <v>0</v>
      </c>
      <c r="BF34" s="123">
        <f>SUMIFS('2. Scope of Works'!$S$10:$S$105,'2. Scope of Works'!$H$10:$H$105,'4. Summary of Resilience Works'!$E34,'2. Scope of Works'!$I$10:$I$105,'4. Summary of Resilience Works'!BF$9)</f>
        <v>0</v>
      </c>
      <c r="BG34" s="123">
        <f>SUMIFS('2. Scope of Works'!$S$10:$S$105,'2. Scope of Works'!$H$10:$H$105,'4. Summary of Resilience Works'!$E34,'2. Scope of Works'!$I$10:$I$105,'4. Summary of Resilience Works'!BG$9)</f>
        <v>0</v>
      </c>
    </row>
    <row r="35" spans="3:59" s="16" customFormat="1" x14ac:dyDescent="0.3">
      <c r="C35" s="124" t="s">
        <v>243</v>
      </c>
      <c r="D35" s="15" t="s">
        <v>244</v>
      </c>
      <c r="E35" s="119" t="s">
        <v>251</v>
      </c>
      <c r="F35" s="120" t="s">
        <v>252</v>
      </c>
      <c r="H35" s="121" t="str">
        <f>IF(SUMIF('2. Scope of Works'!$H$10:$H$105,'4. Summary of Resilience Works'!E35,'2. Scope of Works'!$Q$10:$Q$105)=0,"",SUMIF('2. Scope of Works'!$H$10:$H$105,'4. Summary of Resilience Works'!E35,'2. Scope of Works'!$Q$10:$Q$105))</f>
        <v/>
      </c>
      <c r="I35" s="121" t="str">
        <f>IF(SUMIF('2. Scope of Works'!$H$10:$H$105,'4. Summary of Resilience Works'!E35,'2. Scope of Works'!$R$10:$R$105)=0,"",SUMIF('2. Scope of Works'!$H$10:$H$105,'4. Summary of Resilience Works'!E35,'2. Scope of Works'!$R$10:$R$105))</f>
        <v/>
      </c>
      <c r="J35" s="121" t="str">
        <f>IF(SUMIF('2. Scope of Works'!$H$10:$H$105,'4. Summary of Resilience Works'!E35,'2. Scope of Works'!$S$10:$S$105)=0,"",SUMIF('2. Scope of Works'!$H$10:$H$105,'4. Summary of Resilience Works'!E35,'2. Scope of Works'!$S$10:$S$105))</f>
        <v/>
      </c>
      <c r="K35" s="122" t="str">
        <f>IF(SUMIFS('2. Scope of Works'!$S$10:$S$105,'2. Scope of Works'!$H$10:$H$105,$E35,'2. Scope of Works'!$P$10:$P$105,"Y")&gt;0,"Y","")</f>
        <v/>
      </c>
      <c r="O35" s="123">
        <f>SUMIFS('2. Scope of Works'!$S$10:$S$105,'2. Scope of Works'!$H$10:$H$105,'4. Summary of Resilience Works'!$E35,'2. Scope of Works'!$I$10:$I$105,'4. Summary of Resilience Works'!O$9)</f>
        <v>0</v>
      </c>
      <c r="P35" s="123">
        <f>SUMIFS('2. Scope of Works'!$S$10:$S$105,'2. Scope of Works'!$H$10:$H$105,'4. Summary of Resilience Works'!$E35,'2. Scope of Works'!$I$10:$I$105,'4. Summary of Resilience Works'!P$9)</f>
        <v>0</v>
      </c>
      <c r="Q35" s="123">
        <f>SUMIFS('2. Scope of Works'!$S$10:$S$105,'2. Scope of Works'!$H$10:$H$105,'4. Summary of Resilience Works'!$E35,'2. Scope of Works'!$I$10:$I$105,'4. Summary of Resilience Works'!Q$9)</f>
        <v>0</v>
      </c>
      <c r="R35" s="123">
        <f>SUMIFS('2. Scope of Works'!$S$10:$S$105,'2. Scope of Works'!$H$10:$H$105,'4. Summary of Resilience Works'!$E35,'2. Scope of Works'!$I$10:$I$105,'4. Summary of Resilience Works'!R$9)</f>
        <v>0</v>
      </c>
      <c r="S35" s="123">
        <f>SUMIFS('2. Scope of Works'!$S$10:$S$105,'2. Scope of Works'!$H$10:$H$105,'4. Summary of Resilience Works'!$E35,'2. Scope of Works'!$I$10:$I$105,'4. Summary of Resilience Works'!S$9)</f>
        <v>0</v>
      </c>
      <c r="T35" s="123">
        <f>SUMIFS('2. Scope of Works'!$S$10:$S$105,'2. Scope of Works'!$H$10:$H$105,'4. Summary of Resilience Works'!$E35,'2. Scope of Works'!$I$10:$I$105,'4. Summary of Resilience Works'!T$9)</f>
        <v>0</v>
      </c>
      <c r="U35" s="123">
        <f>SUMIFS('2. Scope of Works'!$S$10:$S$105,'2. Scope of Works'!$H$10:$H$105,'4. Summary of Resilience Works'!$E35,'2. Scope of Works'!$I$10:$I$105,'4. Summary of Resilience Works'!U$9)</f>
        <v>0</v>
      </c>
      <c r="V35" s="123">
        <f>SUMIFS('2. Scope of Works'!$S$10:$S$105,'2. Scope of Works'!$H$10:$H$105,'4. Summary of Resilience Works'!$E35,'2. Scope of Works'!$I$10:$I$105,'4. Summary of Resilience Works'!V$9)</f>
        <v>0</v>
      </c>
      <c r="W35" s="123">
        <f>SUMIFS('2. Scope of Works'!$S$10:$S$105,'2. Scope of Works'!$H$10:$H$105,'4. Summary of Resilience Works'!$E35,'2. Scope of Works'!$I$10:$I$105,'4. Summary of Resilience Works'!W$9)</f>
        <v>0</v>
      </c>
      <c r="X35" s="123">
        <f>SUMIFS('2. Scope of Works'!$S$10:$S$105,'2. Scope of Works'!$H$10:$H$105,'4. Summary of Resilience Works'!$E35,'2. Scope of Works'!$I$10:$I$105,'4. Summary of Resilience Works'!X$9)</f>
        <v>0</v>
      </c>
      <c r="Y35" s="123">
        <f>SUMIFS('2. Scope of Works'!$S$10:$S$105,'2. Scope of Works'!$H$10:$H$105,'4. Summary of Resilience Works'!$E35,'2. Scope of Works'!$I$10:$I$105,'4. Summary of Resilience Works'!Y$9)</f>
        <v>0</v>
      </c>
      <c r="Z35" s="123">
        <f>SUMIFS('2. Scope of Works'!$S$10:$S$105,'2. Scope of Works'!$H$10:$H$105,'4. Summary of Resilience Works'!$E35,'2. Scope of Works'!$I$10:$I$105,'4. Summary of Resilience Works'!Z$9)</f>
        <v>0</v>
      </c>
      <c r="AA35" s="123">
        <f>SUMIFS('2. Scope of Works'!$S$10:$S$105,'2. Scope of Works'!$H$10:$H$105,'4. Summary of Resilience Works'!$E35,'2. Scope of Works'!$I$10:$I$105,'4. Summary of Resilience Works'!AA$9)</f>
        <v>0</v>
      </c>
      <c r="AB35" s="123">
        <f>SUMIFS('2. Scope of Works'!$S$10:$S$105,'2. Scope of Works'!$H$10:$H$105,'4. Summary of Resilience Works'!$E35,'2. Scope of Works'!$I$10:$I$105,'4. Summary of Resilience Works'!AB$9)</f>
        <v>0</v>
      </c>
      <c r="AC35" s="123">
        <f>SUMIFS('2. Scope of Works'!$S$10:$S$105,'2. Scope of Works'!$H$10:$H$105,'4. Summary of Resilience Works'!$E35,'2. Scope of Works'!$I$10:$I$105,'4. Summary of Resilience Works'!AC$9)</f>
        <v>0</v>
      </c>
      <c r="AD35" s="123">
        <f>SUMIFS('2. Scope of Works'!$S$10:$S$105,'2. Scope of Works'!$H$10:$H$105,'4. Summary of Resilience Works'!$E35,'2. Scope of Works'!$I$10:$I$105,'4. Summary of Resilience Works'!AD$9)</f>
        <v>0</v>
      </c>
      <c r="AE35" s="123">
        <f>SUMIFS('2. Scope of Works'!$S$10:$S$105,'2. Scope of Works'!$H$10:$H$105,'4. Summary of Resilience Works'!$E35,'2. Scope of Works'!$I$10:$I$105,'4. Summary of Resilience Works'!AE$9)</f>
        <v>0</v>
      </c>
      <c r="AF35" s="123">
        <f>SUMIFS('2. Scope of Works'!$S$10:$S$105,'2. Scope of Works'!$H$10:$H$105,'4. Summary of Resilience Works'!$E35,'2. Scope of Works'!$I$10:$I$105,'4. Summary of Resilience Works'!AF$9)</f>
        <v>0</v>
      </c>
      <c r="AG35" s="123">
        <f>SUMIFS('2. Scope of Works'!$S$10:$S$105,'2. Scope of Works'!$H$10:$H$105,'4. Summary of Resilience Works'!$E35,'2. Scope of Works'!$I$10:$I$105,'4. Summary of Resilience Works'!AG$9)</f>
        <v>0</v>
      </c>
      <c r="AH35" s="123">
        <f>SUMIFS('2. Scope of Works'!$S$10:$S$105,'2. Scope of Works'!$H$10:$H$105,'4. Summary of Resilience Works'!$E35,'2. Scope of Works'!$I$10:$I$105,'4. Summary of Resilience Works'!AH$9)</f>
        <v>0</v>
      </c>
      <c r="AI35" s="123">
        <f>SUMIFS('2. Scope of Works'!$S$10:$S$105,'2. Scope of Works'!$H$10:$H$105,'4. Summary of Resilience Works'!$E35,'2. Scope of Works'!$I$10:$I$105,'4. Summary of Resilience Works'!AI$9)</f>
        <v>0</v>
      </c>
      <c r="AJ35" s="123">
        <f>SUMIFS('2. Scope of Works'!$S$10:$S$105,'2. Scope of Works'!$H$10:$H$105,'4. Summary of Resilience Works'!$E35,'2. Scope of Works'!$I$10:$I$105,'4. Summary of Resilience Works'!AJ$9)</f>
        <v>0</v>
      </c>
      <c r="AK35" s="123">
        <f>SUMIFS('2. Scope of Works'!$S$10:$S$105,'2. Scope of Works'!$H$10:$H$105,'4. Summary of Resilience Works'!$E35,'2. Scope of Works'!$I$10:$I$105,'4. Summary of Resilience Works'!AK$9)</f>
        <v>0</v>
      </c>
      <c r="AL35" s="123">
        <f>SUMIFS('2. Scope of Works'!$S$10:$S$105,'2. Scope of Works'!$H$10:$H$105,'4. Summary of Resilience Works'!$E35,'2. Scope of Works'!$I$10:$I$105,'4. Summary of Resilience Works'!AL$9)</f>
        <v>0</v>
      </c>
      <c r="AM35" s="123">
        <f>SUMIFS('2. Scope of Works'!$S$10:$S$105,'2. Scope of Works'!$H$10:$H$105,'4. Summary of Resilience Works'!$E35,'2. Scope of Works'!$I$10:$I$105,'4. Summary of Resilience Works'!AM$9)</f>
        <v>0</v>
      </c>
      <c r="AN35" s="123">
        <f>SUMIFS('2. Scope of Works'!$S$10:$S$105,'2. Scope of Works'!$H$10:$H$105,'4. Summary of Resilience Works'!$E35,'2. Scope of Works'!$I$10:$I$105,'4. Summary of Resilience Works'!AN$9)</f>
        <v>0</v>
      </c>
      <c r="AO35" s="123">
        <f>SUMIFS('2. Scope of Works'!$S$10:$S$105,'2. Scope of Works'!$H$10:$H$105,'4. Summary of Resilience Works'!$E35,'2. Scope of Works'!$I$10:$I$105,'4. Summary of Resilience Works'!AO$9)</f>
        <v>0</v>
      </c>
      <c r="AP35" s="123">
        <f>SUMIFS('2. Scope of Works'!$S$10:$S$105,'2. Scope of Works'!$H$10:$H$105,'4. Summary of Resilience Works'!$E35,'2. Scope of Works'!$I$10:$I$105,'4. Summary of Resilience Works'!AP$9)</f>
        <v>0</v>
      </c>
      <c r="AQ35" s="123">
        <f>SUMIFS('2. Scope of Works'!$S$10:$S$105,'2. Scope of Works'!$H$10:$H$105,'4. Summary of Resilience Works'!$E35,'2. Scope of Works'!$I$10:$I$105,'4. Summary of Resilience Works'!AQ$9)</f>
        <v>0</v>
      </c>
      <c r="AR35" s="123">
        <f>SUMIFS('2. Scope of Works'!$S$10:$S$105,'2. Scope of Works'!$H$10:$H$105,'4. Summary of Resilience Works'!$E35,'2. Scope of Works'!$I$10:$I$105,'4. Summary of Resilience Works'!AR$9)</f>
        <v>0</v>
      </c>
      <c r="AS35" s="123">
        <f>SUMIFS('2. Scope of Works'!$S$10:$S$105,'2. Scope of Works'!$H$10:$H$105,'4. Summary of Resilience Works'!$E35,'2. Scope of Works'!$I$10:$I$105,'4. Summary of Resilience Works'!AS$9)</f>
        <v>0</v>
      </c>
      <c r="AT35" s="123">
        <f>SUMIFS('2. Scope of Works'!$S$10:$S$105,'2. Scope of Works'!$H$10:$H$105,'4. Summary of Resilience Works'!$E35,'2. Scope of Works'!$I$10:$I$105,'4. Summary of Resilience Works'!AT$9)</f>
        <v>0</v>
      </c>
      <c r="AU35" s="123">
        <f>SUMIFS('2. Scope of Works'!$S$10:$S$105,'2. Scope of Works'!$H$10:$H$105,'4. Summary of Resilience Works'!$E35,'2. Scope of Works'!$I$10:$I$105,'4. Summary of Resilience Works'!AU$9)</f>
        <v>0</v>
      </c>
      <c r="AV35" s="123">
        <f>SUMIFS('2. Scope of Works'!$S$10:$S$105,'2. Scope of Works'!$H$10:$H$105,'4. Summary of Resilience Works'!$E35,'2. Scope of Works'!$I$10:$I$105,'4. Summary of Resilience Works'!AV$9)</f>
        <v>0</v>
      </c>
      <c r="AW35" s="123">
        <f>SUMIFS('2. Scope of Works'!$S$10:$S$105,'2. Scope of Works'!$H$10:$H$105,'4. Summary of Resilience Works'!$E35,'2. Scope of Works'!$I$10:$I$105,'4. Summary of Resilience Works'!AW$9)</f>
        <v>0</v>
      </c>
      <c r="AX35" s="123">
        <f>SUMIFS('2. Scope of Works'!$S$10:$S$105,'2. Scope of Works'!$H$10:$H$105,'4. Summary of Resilience Works'!$E35,'2. Scope of Works'!$I$10:$I$105,'4. Summary of Resilience Works'!AX$9)</f>
        <v>0</v>
      </c>
      <c r="AY35" s="123">
        <f>SUMIFS('2. Scope of Works'!$S$10:$S$105,'2. Scope of Works'!$H$10:$H$105,'4. Summary of Resilience Works'!$E35,'2. Scope of Works'!$I$10:$I$105,'4. Summary of Resilience Works'!AY$9)</f>
        <v>0</v>
      </c>
      <c r="AZ35" s="123">
        <f>SUMIFS('2. Scope of Works'!$S$10:$S$105,'2. Scope of Works'!$H$10:$H$105,'4. Summary of Resilience Works'!$E35,'2. Scope of Works'!$I$10:$I$105,'4. Summary of Resilience Works'!AZ$9)</f>
        <v>0</v>
      </c>
      <c r="BA35" s="123">
        <f>SUMIFS('2. Scope of Works'!$S$10:$S$105,'2. Scope of Works'!$H$10:$H$105,'4. Summary of Resilience Works'!$E35,'2. Scope of Works'!$I$10:$I$105,'4. Summary of Resilience Works'!BA$9)</f>
        <v>0</v>
      </c>
      <c r="BB35" s="123">
        <f>SUMIFS('2. Scope of Works'!$S$10:$S$105,'2. Scope of Works'!$H$10:$H$105,'4. Summary of Resilience Works'!$E35,'2. Scope of Works'!$I$10:$I$105,'4. Summary of Resilience Works'!BB$9)</f>
        <v>0</v>
      </c>
      <c r="BC35" s="123">
        <f>SUMIFS('2. Scope of Works'!$S$10:$S$105,'2. Scope of Works'!$H$10:$H$105,'4. Summary of Resilience Works'!$E35,'2. Scope of Works'!$I$10:$I$105,'4. Summary of Resilience Works'!BC$9)</f>
        <v>0</v>
      </c>
      <c r="BD35" s="123">
        <f>SUMIFS('2. Scope of Works'!$S$10:$S$105,'2. Scope of Works'!$H$10:$H$105,'4. Summary of Resilience Works'!$E35,'2. Scope of Works'!$I$10:$I$105,'4. Summary of Resilience Works'!BD$9)</f>
        <v>0</v>
      </c>
      <c r="BE35" s="123">
        <f>SUMIFS('2. Scope of Works'!$S$10:$S$105,'2. Scope of Works'!$H$10:$H$105,'4. Summary of Resilience Works'!$E35,'2. Scope of Works'!$I$10:$I$105,'4. Summary of Resilience Works'!BE$9)</f>
        <v>0</v>
      </c>
      <c r="BF35" s="123">
        <f>SUMIFS('2. Scope of Works'!$S$10:$S$105,'2. Scope of Works'!$H$10:$H$105,'4. Summary of Resilience Works'!$E35,'2. Scope of Works'!$I$10:$I$105,'4. Summary of Resilience Works'!BF$9)</f>
        <v>0</v>
      </c>
      <c r="BG35" s="123">
        <f>SUMIFS('2. Scope of Works'!$S$10:$S$105,'2. Scope of Works'!$H$10:$H$105,'4. Summary of Resilience Works'!$E35,'2. Scope of Works'!$I$10:$I$105,'4. Summary of Resilience Works'!BG$9)</f>
        <v>0</v>
      </c>
    </row>
    <row r="36" spans="3:59" s="16" customFormat="1" x14ac:dyDescent="0.3">
      <c r="C36" s="125" t="s">
        <v>243</v>
      </c>
      <c r="D36" s="126" t="s">
        <v>244</v>
      </c>
      <c r="E36" s="119" t="s">
        <v>253</v>
      </c>
      <c r="F36" s="120" t="s">
        <v>254</v>
      </c>
      <c r="H36" s="121" t="str">
        <f>IF(SUMIF('2. Scope of Works'!$H$10:$H$105,'4. Summary of Resilience Works'!E36,'2. Scope of Works'!$Q$10:$Q$105)=0,"",SUMIF('2. Scope of Works'!$H$10:$H$105,'4. Summary of Resilience Works'!E36,'2. Scope of Works'!$Q$10:$Q$105))</f>
        <v/>
      </c>
      <c r="I36" s="121" t="str">
        <f>IF(SUMIF('2. Scope of Works'!$H$10:$H$105,'4. Summary of Resilience Works'!E36,'2. Scope of Works'!$R$10:$R$105)=0,"",SUMIF('2. Scope of Works'!$H$10:$H$105,'4. Summary of Resilience Works'!E36,'2. Scope of Works'!$R$10:$R$105))</f>
        <v/>
      </c>
      <c r="J36" s="121" t="str">
        <f>IF(SUMIF('2. Scope of Works'!$H$10:$H$105,'4. Summary of Resilience Works'!E36,'2. Scope of Works'!$S$10:$S$105)=0,"",SUMIF('2. Scope of Works'!$H$10:$H$105,'4. Summary of Resilience Works'!E36,'2. Scope of Works'!$S$10:$S$105))</f>
        <v/>
      </c>
      <c r="K36" s="122" t="str">
        <f>IF(SUMIFS('2. Scope of Works'!$S$10:$S$105,'2. Scope of Works'!$H$10:$H$105,$E36,'2. Scope of Works'!$P$10:$P$105,"Y")&gt;0,"Y","")</f>
        <v/>
      </c>
      <c r="O36" s="123">
        <f>SUMIFS('2. Scope of Works'!$S$10:$S$105,'2. Scope of Works'!$H$10:$H$105,'4. Summary of Resilience Works'!$E36,'2. Scope of Works'!$I$10:$I$105,'4. Summary of Resilience Works'!O$9)</f>
        <v>0</v>
      </c>
      <c r="P36" s="123">
        <f>SUMIFS('2. Scope of Works'!$S$10:$S$105,'2. Scope of Works'!$H$10:$H$105,'4. Summary of Resilience Works'!$E36,'2. Scope of Works'!$I$10:$I$105,'4. Summary of Resilience Works'!P$9)</f>
        <v>0</v>
      </c>
      <c r="Q36" s="123">
        <f>SUMIFS('2. Scope of Works'!$S$10:$S$105,'2. Scope of Works'!$H$10:$H$105,'4. Summary of Resilience Works'!$E36,'2. Scope of Works'!$I$10:$I$105,'4. Summary of Resilience Works'!Q$9)</f>
        <v>0</v>
      </c>
      <c r="R36" s="123">
        <f>SUMIFS('2. Scope of Works'!$S$10:$S$105,'2. Scope of Works'!$H$10:$H$105,'4. Summary of Resilience Works'!$E36,'2. Scope of Works'!$I$10:$I$105,'4. Summary of Resilience Works'!R$9)</f>
        <v>0</v>
      </c>
      <c r="S36" s="123">
        <f>SUMIFS('2. Scope of Works'!$S$10:$S$105,'2. Scope of Works'!$H$10:$H$105,'4. Summary of Resilience Works'!$E36,'2. Scope of Works'!$I$10:$I$105,'4. Summary of Resilience Works'!S$9)</f>
        <v>0</v>
      </c>
      <c r="T36" s="123">
        <f>SUMIFS('2. Scope of Works'!$S$10:$S$105,'2. Scope of Works'!$H$10:$H$105,'4. Summary of Resilience Works'!$E36,'2. Scope of Works'!$I$10:$I$105,'4. Summary of Resilience Works'!T$9)</f>
        <v>0</v>
      </c>
      <c r="U36" s="123">
        <f>SUMIFS('2. Scope of Works'!$S$10:$S$105,'2. Scope of Works'!$H$10:$H$105,'4. Summary of Resilience Works'!$E36,'2. Scope of Works'!$I$10:$I$105,'4. Summary of Resilience Works'!U$9)</f>
        <v>0</v>
      </c>
      <c r="V36" s="123">
        <f>SUMIFS('2. Scope of Works'!$S$10:$S$105,'2. Scope of Works'!$H$10:$H$105,'4. Summary of Resilience Works'!$E36,'2. Scope of Works'!$I$10:$I$105,'4. Summary of Resilience Works'!V$9)</f>
        <v>0</v>
      </c>
      <c r="W36" s="123">
        <f>SUMIFS('2. Scope of Works'!$S$10:$S$105,'2. Scope of Works'!$H$10:$H$105,'4. Summary of Resilience Works'!$E36,'2. Scope of Works'!$I$10:$I$105,'4. Summary of Resilience Works'!W$9)</f>
        <v>0</v>
      </c>
      <c r="X36" s="123">
        <f>SUMIFS('2. Scope of Works'!$S$10:$S$105,'2. Scope of Works'!$H$10:$H$105,'4. Summary of Resilience Works'!$E36,'2. Scope of Works'!$I$10:$I$105,'4. Summary of Resilience Works'!X$9)</f>
        <v>0</v>
      </c>
      <c r="Y36" s="123">
        <f>SUMIFS('2. Scope of Works'!$S$10:$S$105,'2. Scope of Works'!$H$10:$H$105,'4. Summary of Resilience Works'!$E36,'2. Scope of Works'!$I$10:$I$105,'4. Summary of Resilience Works'!Y$9)</f>
        <v>0</v>
      </c>
      <c r="Z36" s="123">
        <f>SUMIFS('2. Scope of Works'!$S$10:$S$105,'2. Scope of Works'!$H$10:$H$105,'4. Summary of Resilience Works'!$E36,'2. Scope of Works'!$I$10:$I$105,'4. Summary of Resilience Works'!Z$9)</f>
        <v>0</v>
      </c>
      <c r="AA36" s="123">
        <f>SUMIFS('2. Scope of Works'!$S$10:$S$105,'2. Scope of Works'!$H$10:$H$105,'4. Summary of Resilience Works'!$E36,'2. Scope of Works'!$I$10:$I$105,'4. Summary of Resilience Works'!AA$9)</f>
        <v>0</v>
      </c>
      <c r="AB36" s="123">
        <f>SUMIFS('2. Scope of Works'!$S$10:$S$105,'2. Scope of Works'!$H$10:$H$105,'4. Summary of Resilience Works'!$E36,'2. Scope of Works'!$I$10:$I$105,'4. Summary of Resilience Works'!AB$9)</f>
        <v>0</v>
      </c>
      <c r="AC36" s="123">
        <f>SUMIFS('2. Scope of Works'!$S$10:$S$105,'2. Scope of Works'!$H$10:$H$105,'4. Summary of Resilience Works'!$E36,'2. Scope of Works'!$I$10:$I$105,'4. Summary of Resilience Works'!AC$9)</f>
        <v>0</v>
      </c>
      <c r="AD36" s="123">
        <f>SUMIFS('2. Scope of Works'!$S$10:$S$105,'2. Scope of Works'!$H$10:$H$105,'4. Summary of Resilience Works'!$E36,'2. Scope of Works'!$I$10:$I$105,'4. Summary of Resilience Works'!AD$9)</f>
        <v>0</v>
      </c>
      <c r="AE36" s="123">
        <f>SUMIFS('2. Scope of Works'!$S$10:$S$105,'2. Scope of Works'!$H$10:$H$105,'4. Summary of Resilience Works'!$E36,'2. Scope of Works'!$I$10:$I$105,'4. Summary of Resilience Works'!AE$9)</f>
        <v>0</v>
      </c>
      <c r="AF36" s="123">
        <f>SUMIFS('2. Scope of Works'!$S$10:$S$105,'2. Scope of Works'!$H$10:$H$105,'4. Summary of Resilience Works'!$E36,'2. Scope of Works'!$I$10:$I$105,'4. Summary of Resilience Works'!AF$9)</f>
        <v>0</v>
      </c>
      <c r="AG36" s="123">
        <f>SUMIFS('2. Scope of Works'!$S$10:$S$105,'2. Scope of Works'!$H$10:$H$105,'4. Summary of Resilience Works'!$E36,'2. Scope of Works'!$I$10:$I$105,'4. Summary of Resilience Works'!AG$9)</f>
        <v>0</v>
      </c>
      <c r="AH36" s="123">
        <f>SUMIFS('2. Scope of Works'!$S$10:$S$105,'2. Scope of Works'!$H$10:$H$105,'4. Summary of Resilience Works'!$E36,'2. Scope of Works'!$I$10:$I$105,'4. Summary of Resilience Works'!AH$9)</f>
        <v>0</v>
      </c>
      <c r="AI36" s="123">
        <f>SUMIFS('2. Scope of Works'!$S$10:$S$105,'2. Scope of Works'!$H$10:$H$105,'4. Summary of Resilience Works'!$E36,'2. Scope of Works'!$I$10:$I$105,'4. Summary of Resilience Works'!AI$9)</f>
        <v>0</v>
      </c>
      <c r="AJ36" s="123">
        <f>SUMIFS('2. Scope of Works'!$S$10:$S$105,'2. Scope of Works'!$H$10:$H$105,'4. Summary of Resilience Works'!$E36,'2. Scope of Works'!$I$10:$I$105,'4. Summary of Resilience Works'!AJ$9)</f>
        <v>0</v>
      </c>
      <c r="AK36" s="123">
        <f>SUMIFS('2. Scope of Works'!$S$10:$S$105,'2. Scope of Works'!$H$10:$H$105,'4. Summary of Resilience Works'!$E36,'2. Scope of Works'!$I$10:$I$105,'4. Summary of Resilience Works'!AK$9)</f>
        <v>0</v>
      </c>
      <c r="AL36" s="123">
        <f>SUMIFS('2. Scope of Works'!$S$10:$S$105,'2. Scope of Works'!$H$10:$H$105,'4. Summary of Resilience Works'!$E36,'2. Scope of Works'!$I$10:$I$105,'4. Summary of Resilience Works'!AL$9)</f>
        <v>0</v>
      </c>
      <c r="AM36" s="123">
        <f>SUMIFS('2. Scope of Works'!$S$10:$S$105,'2. Scope of Works'!$H$10:$H$105,'4. Summary of Resilience Works'!$E36,'2. Scope of Works'!$I$10:$I$105,'4. Summary of Resilience Works'!AM$9)</f>
        <v>0</v>
      </c>
      <c r="AN36" s="123">
        <f>SUMIFS('2. Scope of Works'!$S$10:$S$105,'2. Scope of Works'!$H$10:$H$105,'4. Summary of Resilience Works'!$E36,'2. Scope of Works'!$I$10:$I$105,'4. Summary of Resilience Works'!AN$9)</f>
        <v>0</v>
      </c>
      <c r="AO36" s="123">
        <f>SUMIFS('2. Scope of Works'!$S$10:$S$105,'2. Scope of Works'!$H$10:$H$105,'4. Summary of Resilience Works'!$E36,'2. Scope of Works'!$I$10:$I$105,'4. Summary of Resilience Works'!AO$9)</f>
        <v>0</v>
      </c>
      <c r="AP36" s="123">
        <f>SUMIFS('2. Scope of Works'!$S$10:$S$105,'2. Scope of Works'!$H$10:$H$105,'4. Summary of Resilience Works'!$E36,'2. Scope of Works'!$I$10:$I$105,'4. Summary of Resilience Works'!AP$9)</f>
        <v>0</v>
      </c>
      <c r="AQ36" s="123">
        <f>SUMIFS('2. Scope of Works'!$S$10:$S$105,'2. Scope of Works'!$H$10:$H$105,'4. Summary of Resilience Works'!$E36,'2. Scope of Works'!$I$10:$I$105,'4. Summary of Resilience Works'!AQ$9)</f>
        <v>0</v>
      </c>
      <c r="AR36" s="123">
        <f>SUMIFS('2. Scope of Works'!$S$10:$S$105,'2. Scope of Works'!$H$10:$H$105,'4. Summary of Resilience Works'!$E36,'2. Scope of Works'!$I$10:$I$105,'4. Summary of Resilience Works'!AR$9)</f>
        <v>0</v>
      </c>
      <c r="AS36" s="123">
        <f>SUMIFS('2. Scope of Works'!$S$10:$S$105,'2. Scope of Works'!$H$10:$H$105,'4. Summary of Resilience Works'!$E36,'2. Scope of Works'!$I$10:$I$105,'4. Summary of Resilience Works'!AS$9)</f>
        <v>0</v>
      </c>
      <c r="AT36" s="123">
        <f>SUMIFS('2. Scope of Works'!$S$10:$S$105,'2. Scope of Works'!$H$10:$H$105,'4. Summary of Resilience Works'!$E36,'2. Scope of Works'!$I$10:$I$105,'4. Summary of Resilience Works'!AT$9)</f>
        <v>0</v>
      </c>
      <c r="AU36" s="123">
        <f>SUMIFS('2. Scope of Works'!$S$10:$S$105,'2. Scope of Works'!$H$10:$H$105,'4. Summary of Resilience Works'!$E36,'2. Scope of Works'!$I$10:$I$105,'4. Summary of Resilience Works'!AU$9)</f>
        <v>0</v>
      </c>
      <c r="AV36" s="123">
        <f>SUMIFS('2. Scope of Works'!$S$10:$S$105,'2. Scope of Works'!$H$10:$H$105,'4. Summary of Resilience Works'!$E36,'2. Scope of Works'!$I$10:$I$105,'4. Summary of Resilience Works'!AV$9)</f>
        <v>0</v>
      </c>
      <c r="AW36" s="123">
        <f>SUMIFS('2. Scope of Works'!$S$10:$S$105,'2. Scope of Works'!$H$10:$H$105,'4. Summary of Resilience Works'!$E36,'2. Scope of Works'!$I$10:$I$105,'4. Summary of Resilience Works'!AW$9)</f>
        <v>0</v>
      </c>
      <c r="AX36" s="123">
        <f>SUMIFS('2. Scope of Works'!$S$10:$S$105,'2. Scope of Works'!$H$10:$H$105,'4. Summary of Resilience Works'!$E36,'2. Scope of Works'!$I$10:$I$105,'4. Summary of Resilience Works'!AX$9)</f>
        <v>0</v>
      </c>
      <c r="AY36" s="123">
        <f>SUMIFS('2. Scope of Works'!$S$10:$S$105,'2. Scope of Works'!$H$10:$H$105,'4. Summary of Resilience Works'!$E36,'2. Scope of Works'!$I$10:$I$105,'4. Summary of Resilience Works'!AY$9)</f>
        <v>0</v>
      </c>
      <c r="AZ36" s="123">
        <f>SUMIFS('2. Scope of Works'!$S$10:$S$105,'2. Scope of Works'!$H$10:$H$105,'4. Summary of Resilience Works'!$E36,'2. Scope of Works'!$I$10:$I$105,'4. Summary of Resilience Works'!AZ$9)</f>
        <v>0</v>
      </c>
      <c r="BA36" s="123">
        <f>SUMIFS('2. Scope of Works'!$S$10:$S$105,'2. Scope of Works'!$H$10:$H$105,'4. Summary of Resilience Works'!$E36,'2. Scope of Works'!$I$10:$I$105,'4. Summary of Resilience Works'!BA$9)</f>
        <v>0</v>
      </c>
      <c r="BB36" s="123">
        <f>SUMIFS('2. Scope of Works'!$S$10:$S$105,'2. Scope of Works'!$H$10:$H$105,'4. Summary of Resilience Works'!$E36,'2. Scope of Works'!$I$10:$I$105,'4. Summary of Resilience Works'!BB$9)</f>
        <v>0</v>
      </c>
      <c r="BC36" s="123">
        <f>SUMIFS('2. Scope of Works'!$S$10:$S$105,'2. Scope of Works'!$H$10:$H$105,'4. Summary of Resilience Works'!$E36,'2. Scope of Works'!$I$10:$I$105,'4. Summary of Resilience Works'!BC$9)</f>
        <v>0</v>
      </c>
      <c r="BD36" s="123">
        <f>SUMIFS('2. Scope of Works'!$S$10:$S$105,'2. Scope of Works'!$H$10:$H$105,'4. Summary of Resilience Works'!$E36,'2. Scope of Works'!$I$10:$I$105,'4. Summary of Resilience Works'!BD$9)</f>
        <v>0</v>
      </c>
      <c r="BE36" s="123">
        <f>SUMIFS('2. Scope of Works'!$S$10:$S$105,'2. Scope of Works'!$H$10:$H$105,'4. Summary of Resilience Works'!$E36,'2. Scope of Works'!$I$10:$I$105,'4. Summary of Resilience Works'!BE$9)</f>
        <v>0</v>
      </c>
      <c r="BF36" s="123">
        <f>SUMIFS('2. Scope of Works'!$S$10:$S$105,'2. Scope of Works'!$H$10:$H$105,'4. Summary of Resilience Works'!$E36,'2. Scope of Works'!$I$10:$I$105,'4. Summary of Resilience Works'!BF$9)</f>
        <v>0</v>
      </c>
      <c r="BG36" s="123">
        <f>SUMIFS('2. Scope of Works'!$S$10:$S$105,'2. Scope of Works'!$H$10:$H$105,'4. Summary of Resilience Works'!$E36,'2. Scope of Works'!$I$10:$I$105,'4. Summary of Resilience Works'!BG$9)</f>
        <v>0</v>
      </c>
    </row>
    <row r="37" spans="3:59" s="16" customFormat="1" x14ac:dyDescent="0.3">
      <c r="C37" s="117" t="s">
        <v>255</v>
      </c>
      <c r="D37" s="118" t="s">
        <v>256</v>
      </c>
      <c r="E37" s="119" t="s">
        <v>257</v>
      </c>
      <c r="F37" s="120" t="s">
        <v>258</v>
      </c>
      <c r="H37" s="121" t="str">
        <f>IF(SUMIF('2. Scope of Works'!$H$10:$H$105,'4. Summary of Resilience Works'!E37,'2. Scope of Works'!$Q$10:$Q$105)=0,"",SUMIF('2. Scope of Works'!$H$10:$H$105,'4. Summary of Resilience Works'!E37,'2. Scope of Works'!$Q$10:$Q$105))</f>
        <v/>
      </c>
      <c r="I37" s="121" t="str">
        <f>IF(SUMIF('2. Scope of Works'!$H$10:$H$105,'4. Summary of Resilience Works'!E37,'2. Scope of Works'!$R$10:$R$105)=0,"",SUMIF('2. Scope of Works'!$H$10:$H$105,'4. Summary of Resilience Works'!E37,'2. Scope of Works'!$R$10:$R$105))</f>
        <v/>
      </c>
      <c r="J37" s="121" t="str">
        <f>IF(SUMIF('2. Scope of Works'!$H$10:$H$105,'4. Summary of Resilience Works'!E37,'2. Scope of Works'!$S$10:$S$105)=0,"",SUMIF('2. Scope of Works'!$H$10:$H$105,'4. Summary of Resilience Works'!E37,'2. Scope of Works'!$S$10:$S$105))</f>
        <v/>
      </c>
      <c r="K37" s="122" t="str">
        <f>IF(SUMIFS('2. Scope of Works'!$S$10:$S$105,'2. Scope of Works'!$H$10:$H$105,$E37,'2. Scope of Works'!$P$10:$P$105,"Y")&gt;0,"Y","")</f>
        <v/>
      </c>
      <c r="O37" s="123">
        <f>SUMIFS('2. Scope of Works'!$S$10:$S$105,'2. Scope of Works'!$H$10:$H$105,'4. Summary of Resilience Works'!$E37,'2. Scope of Works'!$I$10:$I$105,'4. Summary of Resilience Works'!O$9)</f>
        <v>0</v>
      </c>
      <c r="P37" s="123">
        <f>SUMIFS('2. Scope of Works'!$S$10:$S$105,'2. Scope of Works'!$H$10:$H$105,'4. Summary of Resilience Works'!$E37,'2. Scope of Works'!$I$10:$I$105,'4. Summary of Resilience Works'!P$9)</f>
        <v>0</v>
      </c>
      <c r="Q37" s="123">
        <f>SUMIFS('2. Scope of Works'!$S$10:$S$105,'2. Scope of Works'!$H$10:$H$105,'4. Summary of Resilience Works'!$E37,'2. Scope of Works'!$I$10:$I$105,'4. Summary of Resilience Works'!Q$9)</f>
        <v>0</v>
      </c>
      <c r="R37" s="123">
        <f>SUMIFS('2. Scope of Works'!$S$10:$S$105,'2. Scope of Works'!$H$10:$H$105,'4. Summary of Resilience Works'!$E37,'2. Scope of Works'!$I$10:$I$105,'4. Summary of Resilience Works'!R$9)</f>
        <v>0</v>
      </c>
      <c r="S37" s="123">
        <f>SUMIFS('2. Scope of Works'!$S$10:$S$105,'2. Scope of Works'!$H$10:$H$105,'4. Summary of Resilience Works'!$E37,'2. Scope of Works'!$I$10:$I$105,'4. Summary of Resilience Works'!S$9)</f>
        <v>0</v>
      </c>
      <c r="T37" s="123">
        <f>SUMIFS('2. Scope of Works'!$S$10:$S$105,'2. Scope of Works'!$H$10:$H$105,'4. Summary of Resilience Works'!$E37,'2. Scope of Works'!$I$10:$I$105,'4. Summary of Resilience Works'!T$9)</f>
        <v>0</v>
      </c>
      <c r="U37" s="123">
        <f>SUMIFS('2. Scope of Works'!$S$10:$S$105,'2. Scope of Works'!$H$10:$H$105,'4. Summary of Resilience Works'!$E37,'2. Scope of Works'!$I$10:$I$105,'4. Summary of Resilience Works'!U$9)</f>
        <v>0</v>
      </c>
      <c r="V37" s="123">
        <f>SUMIFS('2. Scope of Works'!$S$10:$S$105,'2. Scope of Works'!$H$10:$H$105,'4. Summary of Resilience Works'!$E37,'2. Scope of Works'!$I$10:$I$105,'4. Summary of Resilience Works'!V$9)</f>
        <v>0</v>
      </c>
      <c r="W37" s="123">
        <f>SUMIFS('2. Scope of Works'!$S$10:$S$105,'2. Scope of Works'!$H$10:$H$105,'4. Summary of Resilience Works'!$E37,'2. Scope of Works'!$I$10:$I$105,'4. Summary of Resilience Works'!W$9)</f>
        <v>0</v>
      </c>
      <c r="X37" s="123">
        <f>SUMIFS('2. Scope of Works'!$S$10:$S$105,'2. Scope of Works'!$H$10:$H$105,'4. Summary of Resilience Works'!$E37,'2. Scope of Works'!$I$10:$I$105,'4. Summary of Resilience Works'!X$9)</f>
        <v>0</v>
      </c>
      <c r="Y37" s="123">
        <f>SUMIFS('2. Scope of Works'!$S$10:$S$105,'2. Scope of Works'!$H$10:$H$105,'4. Summary of Resilience Works'!$E37,'2. Scope of Works'!$I$10:$I$105,'4. Summary of Resilience Works'!Y$9)</f>
        <v>0</v>
      </c>
      <c r="Z37" s="123">
        <f>SUMIFS('2. Scope of Works'!$S$10:$S$105,'2. Scope of Works'!$H$10:$H$105,'4. Summary of Resilience Works'!$E37,'2. Scope of Works'!$I$10:$I$105,'4. Summary of Resilience Works'!Z$9)</f>
        <v>0</v>
      </c>
      <c r="AA37" s="123">
        <f>SUMIFS('2. Scope of Works'!$S$10:$S$105,'2. Scope of Works'!$H$10:$H$105,'4. Summary of Resilience Works'!$E37,'2. Scope of Works'!$I$10:$I$105,'4. Summary of Resilience Works'!AA$9)</f>
        <v>0</v>
      </c>
      <c r="AB37" s="123">
        <f>SUMIFS('2. Scope of Works'!$S$10:$S$105,'2. Scope of Works'!$H$10:$H$105,'4. Summary of Resilience Works'!$E37,'2. Scope of Works'!$I$10:$I$105,'4. Summary of Resilience Works'!AB$9)</f>
        <v>0</v>
      </c>
      <c r="AC37" s="123">
        <f>SUMIFS('2. Scope of Works'!$S$10:$S$105,'2. Scope of Works'!$H$10:$H$105,'4. Summary of Resilience Works'!$E37,'2. Scope of Works'!$I$10:$I$105,'4. Summary of Resilience Works'!AC$9)</f>
        <v>0</v>
      </c>
      <c r="AD37" s="123">
        <f>SUMIFS('2. Scope of Works'!$S$10:$S$105,'2. Scope of Works'!$H$10:$H$105,'4. Summary of Resilience Works'!$E37,'2. Scope of Works'!$I$10:$I$105,'4. Summary of Resilience Works'!AD$9)</f>
        <v>0</v>
      </c>
      <c r="AE37" s="123">
        <f>SUMIFS('2. Scope of Works'!$S$10:$S$105,'2. Scope of Works'!$H$10:$H$105,'4. Summary of Resilience Works'!$E37,'2. Scope of Works'!$I$10:$I$105,'4. Summary of Resilience Works'!AE$9)</f>
        <v>0</v>
      </c>
      <c r="AF37" s="123">
        <f>SUMIFS('2. Scope of Works'!$S$10:$S$105,'2. Scope of Works'!$H$10:$H$105,'4. Summary of Resilience Works'!$E37,'2. Scope of Works'!$I$10:$I$105,'4. Summary of Resilience Works'!AF$9)</f>
        <v>0</v>
      </c>
      <c r="AG37" s="123">
        <f>SUMIFS('2. Scope of Works'!$S$10:$S$105,'2. Scope of Works'!$H$10:$H$105,'4. Summary of Resilience Works'!$E37,'2. Scope of Works'!$I$10:$I$105,'4. Summary of Resilience Works'!AG$9)</f>
        <v>0</v>
      </c>
      <c r="AH37" s="123">
        <f>SUMIFS('2. Scope of Works'!$S$10:$S$105,'2. Scope of Works'!$H$10:$H$105,'4. Summary of Resilience Works'!$E37,'2. Scope of Works'!$I$10:$I$105,'4. Summary of Resilience Works'!AH$9)</f>
        <v>0</v>
      </c>
      <c r="AI37" s="123">
        <f>SUMIFS('2. Scope of Works'!$S$10:$S$105,'2. Scope of Works'!$H$10:$H$105,'4. Summary of Resilience Works'!$E37,'2. Scope of Works'!$I$10:$I$105,'4. Summary of Resilience Works'!AI$9)</f>
        <v>0</v>
      </c>
      <c r="AJ37" s="123">
        <f>SUMIFS('2. Scope of Works'!$S$10:$S$105,'2. Scope of Works'!$H$10:$H$105,'4. Summary of Resilience Works'!$E37,'2. Scope of Works'!$I$10:$I$105,'4. Summary of Resilience Works'!AJ$9)</f>
        <v>0</v>
      </c>
      <c r="AK37" s="123">
        <f>SUMIFS('2. Scope of Works'!$S$10:$S$105,'2. Scope of Works'!$H$10:$H$105,'4. Summary of Resilience Works'!$E37,'2. Scope of Works'!$I$10:$I$105,'4. Summary of Resilience Works'!AK$9)</f>
        <v>0</v>
      </c>
      <c r="AL37" s="123">
        <f>SUMIFS('2. Scope of Works'!$S$10:$S$105,'2. Scope of Works'!$H$10:$H$105,'4. Summary of Resilience Works'!$E37,'2. Scope of Works'!$I$10:$I$105,'4. Summary of Resilience Works'!AL$9)</f>
        <v>0</v>
      </c>
      <c r="AM37" s="123">
        <f>SUMIFS('2. Scope of Works'!$S$10:$S$105,'2. Scope of Works'!$H$10:$H$105,'4. Summary of Resilience Works'!$E37,'2. Scope of Works'!$I$10:$I$105,'4. Summary of Resilience Works'!AM$9)</f>
        <v>0</v>
      </c>
      <c r="AN37" s="123">
        <f>SUMIFS('2. Scope of Works'!$S$10:$S$105,'2. Scope of Works'!$H$10:$H$105,'4. Summary of Resilience Works'!$E37,'2. Scope of Works'!$I$10:$I$105,'4. Summary of Resilience Works'!AN$9)</f>
        <v>0</v>
      </c>
      <c r="AO37" s="123">
        <f>SUMIFS('2. Scope of Works'!$S$10:$S$105,'2. Scope of Works'!$H$10:$H$105,'4. Summary of Resilience Works'!$E37,'2. Scope of Works'!$I$10:$I$105,'4. Summary of Resilience Works'!AO$9)</f>
        <v>0</v>
      </c>
      <c r="AP37" s="123">
        <f>SUMIFS('2. Scope of Works'!$S$10:$S$105,'2. Scope of Works'!$H$10:$H$105,'4. Summary of Resilience Works'!$E37,'2. Scope of Works'!$I$10:$I$105,'4. Summary of Resilience Works'!AP$9)</f>
        <v>0</v>
      </c>
      <c r="AQ37" s="123">
        <f>SUMIFS('2. Scope of Works'!$S$10:$S$105,'2. Scope of Works'!$H$10:$H$105,'4. Summary of Resilience Works'!$E37,'2. Scope of Works'!$I$10:$I$105,'4. Summary of Resilience Works'!AQ$9)</f>
        <v>0</v>
      </c>
      <c r="AR37" s="123">
        <f>SUMIFS('2. Scope of Works'!$S$10:$S$105,'2. Scope of Works'!$H$10:$H$105,'4. Summary of Resilience Works'!$E37,'2. Scope of Works'!$I$10:$I$105,'4. Summary of Resilience Works'!AR$9)</f>
        <v>0</v>
      </c>
      <c r="AS37" s="123">
        <f>SUMIFS('2. Scope of Works'!$S$10:$S$105,'2. Scope of Works'!$H$10:$H$105,'4. Summary of Resilience Works'!$E37,'2. Scope of Works'!$I$10:$I$105,'4. Summary of Resilience Works'!AS$9)</f>
        <v>0</v>
      </c>
      <c r="AT37" s="123">
        <f>SUMIFS('2. Scope of Works'!$S$10:$S$105,'2. Scope of Works'!$H$10:$H$105,'4. Summary of Resilience Works'!$E37,'2. Scope of Works'!$I$10:$I$105,'4. Summary of Resilience Works'!AT$9)</f>
        <v>0</v>
      </c>
      <c r="AU37" s="123">
        <f>SUMIFS('2. Scope of Works'!$S$10:$S$105,'2. Scope of Works'!$H$10:$H$105,'4. Summary of Resilience Works'!$E37,'2. Scope of Works'!$I$10:$I$105,'4. Summary of Resilience Works'!AU$9)</f>
        <v>0</v>
      </c>
      <c r="AV37" s="123">
        <f>SUMIFS('2. Scope of Works'!$S$10:$S$105,'2. Scope of Works'!$H$10:$H$105,'4. Summary of Resilience Works'!$E37,'2. Scope of Works'!$I$10:$I$105,'4. Summary of Resilience Works'!AV$9)</f>
        <v>0</v>
      </c>
      <c r="AW37" s="123">
        <f>SUMIFS('2. Scope of Works'!$S$10:$S$105,'2. Scope of Works'!$H$10:$H$105,'4. Summary of Resilience Works'!$E37,'2. Scope of Works'!$I$10:$I$105,'4. Summary of Resilience Works'!AW$9)</f>
        <v>0</v>
      </c>
      <c r="AX37" s="123">
        <f>SUMIFS('2. Scope of Works'!$S$10:$S$105,'2. Scope of Works'!$H$10:$H$105,'4. Summary of Resilience Works'!$E37,'2. Scope of Works'!$I$10:$I$105,'4. Summary of Resilience Works'!AX$9)</f>
        <v>0</v>
      </c>
      <c r="AY37" s="123">
        <f>SUMIFS('2. Scope of Works'!$S$10:$S$105,'2. Scope of Works'!$H$10:$H$105,'4. Summary of Resilience Works'!$E37,'2. Scope of Works'!$I$10:$I$105,'4. Summary of Resilience Works'!AY$9)</f>
        <v>0</v>
      </c>
      <c r="AZ37" s="123">
        <f>SUMIFS('2. Scope of Works'!$S$10:$S$105,'2. Scope of Works'!$H$10:$H$105,'4. Summary of Resilience Works'!$E37,'2. Scope of Works'!$I$10:$I$105,'4. Summary of Resilience Works'!AZ$9)</f>
        <v>0</v>
      </c>
      <c r="BA37" s="123">
        <f>SUMIFS('2. Scope of Works'!$S$10:$S$105,'2. Scope of Works'!$H$10:$H$105,'4. Summary of Resilience Works'!$E37,'2. Scope of Works'!$I$10:$I$105,'4. Summary of Resilience Works'!BA$9)</f>
        <v>0</v>
      </c>
      <c r="BB37" s="123">
        <f>SUMIFS('2. Scope of Works'!$S$10:$S$105,'2. Scope of Works'!$H$10:$H$105,'4. Summary of Resilience Works'!$E37,'2. Scope of Works'!$I$10:$I$105,'4. Summary of Resilience Works'!BB$9)</f>
        <v>0</v>
      </c>
      <c r="BC37" s="123">
        <f>SUMIFS('2. Scope of Works'!$S$10:$S$105,'2. Scope of Works'!$H$10:$H$105,'4. Summary of Resilience Works'!$E37,'2. Scope of Works'!$I$10:$I$105,'4. Summary of Resilience Works'!BC$9)</f>
        <v>0</v>
      </c>
      <c r="BD37" s="123">
        <f>SUMIFS('2. Scope of Works'!$S$10:$S$105,'2. Scope of Works'!$H$10:$H$105,'4. Summary of Resilience Works'!$E37,'2. Scope of Works'!$I$10:$I$105,'4. Summary of Resilience Works'!BD$9)</f>
        <v>0</v>
      </c>
      <c r="BE37" s="123">
        <f>SUMIFS('2. Scope of Works'!$S$10:$S$105,'2. Scope of Works'!$H$10:$H$105,'4. Summary of Resilience Works'!$E37,'2. Scope of Works'!$I$10:$I$105,'4. Summary of Resilience Works'!BE$9)</f>
        <v>0</v>
      </c>
      <c r="BF37" s="123">
        <f>SUMIFS('2. Scope of Works'!$S$10:$S$105,'2. Scope of Works'!$H$10:$H$105,'4. Summary of Resilience Works'!$E37,'2. Scope of Works'!$I$10:$I$105,'4. Summary of Resilience Works'!BF$9)</f>
        <v>0</v>
      </c>
      <c r="BG37" s="123">
        <f>SUMIFS('2. Scope of Works'!$S$10:$S$105,'2. Scope of Works'!$H$10:$H$105,'4. Summary of Resilience Works'!$E37,'2. Scope of Works'!$I$10:$I$105,'4. Summary of Resilience Works'!BG$9)</f>
        <v>0</v>
      </c>
    </row>
    <row r="38" spans="3:59" s="16" customFormat="1" x14ac:dyDescent="0.3">
      <c r="C38" s="125" t="s">
        <v>255</v>
      </c>
      <c r="D38" s="126" t="s">
        <v>256</v>
      </c>
      <c r="E38" s="119" t="s">
        <v>259</v>
      </c>
      <c r="F38" s="120" t="s">
        <v>260</v>
      </c>
      <c r="H38" s="121" t="str">
        <f>IF(SUMIF('2. Scope of Works'!$H$10:$H$105,'4. Summary of Resilience Works'!E38,'2. Scope of Works'!$Q$10:$Q$105)=0,"",SUMIF('2. Scope of Works'!$H$10:$H$105,'4. Summary of Resilience Works'!E38,'2. Scope of Works'!$Q$10:$Q$105))</f>
        <v/>
      </c>
      <c r="I38" s="121" t="str">
        <f>IF(SUMIF('2. Scope of Works'!$H$10:$H$105,'4. Summary of Resilience Works'!E38,'2. Scope of Works'!$R$10:$R$105)=0,"",SUMIF('2. Scope of Works'!$H$10:$H$105,'4. Summary of Resilience Works'!E38,'2. Scope of Works'!$R$10:$R$105))</f>
        <v/>
      </c>
      <c r="J38" s="121" t="str">
        <f>IF(SUMIF('2. Scope of Works'!$H$10:$H$105,'4. Summary of Resilience Works'!E38,'2. Scope of Works'!$S$10:$S$105)=0,"",SUMIF('2. Scope of Works'!$H$10:$H$105,'4. Summary of Resilience Works'!E38,'2. Scope of Works'!$S$10:$S$105))</f>
        <v/>
      </c>
      <c r="K38" s="122" t="str">
        <f>IF(SUMIFS('2. Scope of Works'!$S$10:$S$105,'2. Scope of Works'!$H$10:$H$105,$E38,'2. Scope of Works'!$P$10:$P$105,"Y")&gt;0,"Y","")</f>
        <v/>
      </c>
      <c r="O38" s="123">
        <f>SUMIFS('2. Scope of Works'!$S$10:$S$105,'2. Scope of Works'!$H$10:$H$105,'4. Summary of Resilience Works'!$E38,'2. Scope of Works'!$I$10:$I$105,'4. Summary of Resilience Works'!O$9)</f>
        <v>0</v>
      </c>
      <c r="P38" s="123">
        <f>SUMIFS('2. Scope of Works'!$S$10:$S$105,'2. Scope of Works'!$H$10:$H$105,'4. Summary of Resilience Works'!$E38,'2. Scope of Works'!$I$10:$I$105,'4. Summary of Resilience Works'!P$9)</f>
        <v>0</v>
      </c>
      <c r="Q38" s="123">
        <f>SUMIFS('2. Scope of Works'!$S$10:$S$105,'2. Scope of Works'!$H$10:$H$105,'4. Summary of Resilience Works'!$E38,'2. Scope of Works'!$I$10:$I$105,'4. Summary of Resilience Works'!Q$9)</f>
        <v>0</v>
      </c>
      <c r="R38" s="123">
        <f>SUMIFS('2. Scope of Works'!$S$10:$S$105,'2. Scope of Works'!$H$10:$H$105,'4. Summary of Resilience Works'!$E38,'2. Scope of Works'!$I$10:$I$105,'4. Summary of Resilience Works'!R$9)</f>
        <v>0</v>
      </c>
      <c r="S38" s="123">
        <f>SUMIFS('2. Scope of Works'!$S$10:$S$105,'2. Scope of Works'!$H$10:$H$105,'4. Summary of Resilience Works'!$E38,'2. Scope of Works'!$I$10:$I$105,'4. Summary of Resilience Works'!S$9)</f>
        <v>0</v>
      </c>
      <c r="T38" s="123">
        <f>SUMIFS('2. Scope of Works'!$S$10:$S$105,'2. Scope of Works'!$H$10:$H$105,'4. Summary of Resilience Works'!$E38,'2. Scope of Works'!$I$10:$I$105,'4. Summary of Resilience Works'!T$9)</f>
        <v>0</v>
      </c>
      <c r="U38" s="123">
        <f>SUMIFS('2. Scope of Works'!$S$10:$S$105,'2. Scope of Works'!$H$10:$H$105,'4. Summary of Resilience Works'!$E38,'2. Scope of Works'!$I$10:$I$105,'4. Summary of Resilience Works'!U$9)</f>
        <v>0</v>
      </c>
      <c r="V38" s="123">
        <f>SUMIFS('2. Scope of Works'!$S$10:$S$105,'2. Scope of Works'!$H$10:$H$105,'4. Summary of Resilience Works'!$E38,'2. Scope of Works'!$I$10:$I$105,'4. Summary of Resilience Works'!V$9)</f>
        <v>0</v>
      </c>
      <c r="W38" s="123">
        <f>SUMIFS('2. Scope of Works'!$S$10:$S$105,'2. Scope of Works'!$H$10:$H$105,'4. Summary of Resilience Works'!$E38,'2. Scope of Works'!$I$10:$I$105,'4. Summary of Resilience Works'!W$9)</f>
        <v>0</v>
      </c>
      <c r="X38" s="123">
        <f>SUMIFS('2. Scope of Works'!$S$10:$S$105,'2. Scope of Works'!$H$10:$H$105,'4. Summary of Resilience Works'!$E38,'2. Scope of Works'!$I$10:$I$105,'4. Summary of Resilience Works'!X$9)</f>
        <v>0</v>
      </c>
      <c r="Y38" s="123">
        <f>SUMIFS('2. Scope of Works'!$S$10:$S$105,'2. Scope of Works'!$H$10:$H$105,'4. Summary of Resilience Works'!$E38,'2. Scope of Works'!$I$10:$I$105,'4. Summary of Resilience Works'!Y$9)</f>
        <v>0</v>
      </c>
      <c r="Z38" s="123">
        <f>SUMIFS('2. Scope of Works'!$S$10:$S$105,'2. Scope of Works'!$H$10:$H$105,'4. Summary of Resilience Works'!$E38,'2. Scope of Works'!$I$10:$I$105,'4. Summary of Resilience Works'!Z$9)</f>
        <v>0</v>
      </c>
      <c r="AA38" s="123">
        <f>SUMIFS('2. Scope of Works'!$S$10:$S$105,'2. Scope of Works'!$H$10:$H$105,'4. Summary of Resilience Works'!$E38,'2. Scope of Works'!$I$10:$I$105,'4. Summary of Resilience Works'!AA$9)</f>
        <v>0</v>
      </c>
      <c r="AB38" s="123">
        <f>SUMIFS('2. Scope of Works'!$S$10:$S$105,'2. Scope of Works'!$H$10:$H$105,'4. Summary of Resilience Works'!$E38,'2. Scope of Works'!$I$10:$I$105,'4. Summary of Resilience Works'!AB$9)</f>
        <v>0</v>
      </c>
      <c r="AC38" s="123">
        <f>SUMIFS('2. Scope of Works'!$S$10:$S$105,'2. Scope of Works'!$H$10:$H$105,'4. Summary of Resilience Works'!$E38,'2. Scope of Works'!$I$10:$I$105,'4. Summary of Resilience Works'!AC$9)</f>
        <v>0</v>
      </c>
      <c r="AD38" s="123">
        <f>SUMIFS('2. Scope of Works'!$S$10:$S$105,'2. Scope of Works'!$H$10:$H$105,'4. Summary of Resilience Works'!$E38,'2. Scope of Works'!$I$10:$I$105,'4. Summary of Resilience Works'!AD$9)</f>
        <v>0</v>
      </c>
      <c r="AE38" s="123">
        <f>SUMIFS('2. Scope of Works'!$S$10:$S$105,'2. Scope of Works'!$H$10:$H$105,'4. Summary of Resilience Works'!$E38,'2. Scope of Works'!$I$10:$I$105,'4. Summary of Resilience Works'!AE$9)</f>
        <v>0</v>
      </c>
      <c r="AF38" s="123">
        <f>SUMIFS('2. Scope of Works'!$S$10:$S$105,'2. Scope of Works'!$H$10:$H$105,'4. Summary of Resilience Works'!$E38,'2. Scope of Works'!$I$10:$I$105,'4. Summary of Resilience Works'!AF$9)</f>
        <v>0</v>
      </c>
      <c r="AG38" s="123">
        <f>SUMIFS('2. Scope of Works'!$S$10:$S$105,'2. Scope of Works'!$H$10:$H$105,'4. Summary of Resilience Works'!$E38,'2. Scope of Works'!$I$10:$I$105,'4. Summary of Resilience Works'!AG$9)</f>
        <v>0</v>
      </c>
      <c r="AH38" s="123">
        <f>SUMIFS('2. Scope of Works'!$S$10:$S$105,'2. Scope of Works'!$H$10:$H$105,'4. Summary of Resilience Works'!$E38,'2. Scope of Works'!$I$10:$I$105,'4. Summary of Resilience Works'!AH$9)</f>
        <v>0</v>
      </c>
      <c r="AI38" s="123">
        <f>SUMIFS('2. Scope of Works'!$S$10:$S$105,'2. Scope of Works'!$H$10:$H$105,'4. Summary of Resilience Works'!$E38,'2. Scope of Works'!$I$10:$I$105,'4. Summary of Resilience Works'!AI$9)</f>
        <v>0</v>
      </c>
      <c r="AJ38" s="123">
        <f>SUMIFS('2. Scope of Works'!$S$10:$S$105,'2. Scope of Works'!$H$10:$H$105,'4. Summary of Resilience Works'!$E38,'2. Scope of Works'!$I$10:$I$105,'4. Summary of Resilience Works'!AJ$9)</f>
        <v>0</v>
      </c>
      <c r="AK38" s="123">
        <f>SUMIFS('2. Scope of Works'!$S$10:$S$105,'2. Scope of Works'!$H$10:$H$105,'4. Summary of Resilience Works'!$E38,'2. Scope of Works'!$I$10:$I$105,'4. Summary of Resilience Works'!AK$9)</f>
        <v>0</v>
      </c>
      <c r="AL38" s="123">
        <f>SUMIFS('2. Scope of Works'!$S$10:$S$105,'2. Scope of Works'!$H$10:$H$105,'4. Summary of Resilience Works'!$E38,'2. Scope of Works'!$I$10:$I$105,'4. Summary of Resilience Works'!AL$9)</f>
        <v>0</v>
      </c>
      <c r="AM38" s="123">
        <f>SUMIFS('2. Scope of Works'!$S$10:$S$105,'2. Scope of Works'!$H$10:$H$105,'4. Summary of Resilience Works'!$E38,'2. Scope of Works'!$I$10:$I$105,'4. Summary of Resilience Works'!AM$9)</f>
        <v>0</v>
      </c>
      <c r="AN38" s="123">
        <f>SUMIFS('2. Scope of Works'!$S$10:$S$105,'2. Scope of Works'!$H$10:$H$105,'4. Summary of Resilience Works'!$E38,'2. Scope of Works'!$I$10:$I$105,'4. Summary of Resilience Works'!AN$9)</f>
        <v>0</v>
      </c>
      <c r="AO38" s="123">
        <f>SUMIFS('2. Scope of Works'!$S$10:$S$105,'2. Scope of Works'!$H$10:$H$105,'4. Summary of Resilience Works'!$E38,'2. Scope of Works'!$I$10:$I$105,'4. Summary of Resilience Works'!AO$9)</f>
        <v>0</v>
      </c>
      <c r="AP38" s="123">
        <f>SUMIFS('2. Scope of Works'!$S$10:$S$105,'2. Scope of Works'!$H$10:$H$105,'4. Summary of Resilience Works'!$E38,'2. Scope of Works'!$I$10:$I$105,'4. Summary of Resilience Works'!AP$9)</f>
        <v>0</v>
      </c>
      <c r="AQ38" s="123">
        <f>SUMIFS('2. Scope of Works'!$S$10:$S$105,'2. Scope of Works'!$H$10:$H$105,'4. Summary of Resilience Works'!$E38,'2. Scope of Works'!$I$10:$I$105,'4. Summary of Resilience Works'!AQ$9)</f>
        <v>0</v>
      </c>
      <c r="AR38" s="123">
        <f>SUMIFS('2. Scope of Works'!$S$10:$S$105,'2. Scope of Works'!$H$10:$H$105,'4. Summary of Resilience Works'!$E38,'2. Scope of Works'!$I$10:$I$105,'4. Summary of Resilience Works'!AR$9)</f>
        <v>0</v>
      </c>
      <c r="AS38" s="123">
        <f>SUMIFS('2. Scope of Works'!$S$10:$S$105,'2. Scope of Works'!$H$10:$H$105,'4. Summary of Resilience Works'!$E38,'2. Scope of Works'!$I$10:$I$105,'4. Summary of Resilience Works'!AS$9)</f>
        <v>0</v>
      </c>
      <c r="AT38" s="123">
        <f>SUMIFS('2. Scope of Works'!$S$10:$S$105,'2. Scope of Works'!$H$10:$H$105,'4. Summary of Resilience Works'!$E38,'2. Scope of Works'!$I$10:$I$105,'4. Summary of Resilience Works'!AT$9)</f>
        <v>0</v>
      </c>
      <c r="AU38" s="123">
        <f>SUMIFS('2. Scope of Works'!$S$10:$S$105,'2. Scope of Works'!$H$10:$H$105,'4. Summary of Resilience Works'!$E38,'2. Scope of Works'!$I$10:$I$105,'4. Summary of Resilience Works'!AU$9)</f>
        <v>0</v>
      </c>
      <c r="AV38" s="123">
        <f>SUMIFS('2. Scope of Works'!$S$10:$S$105,'2. Scope of Works'!$H$10:$H$105,'4. Summary of Resilience Works'!$E38,'2. Scope of Works'!$I$10:$I$105,'4. Summary of Resilience Works'!AV$9)</f>
        <v>0</v>
      </c>
      <c r="AW38" s="123">
        <f>SUMIFS('2. Scope of Works'!$S$10:$S$105,'2. Scope of Works'!$H$10:$H$105,'4. Summary of Resilience Works'!$E38,'2. Scope of Works'!$I$10:$I$105,'4. Summary of Resilience Works'!AW$9)</f>
        <v>0</v>
      </c>
      <c r="AX38" s="123">
        <f>SUMIFS('2. Scope of Works'!$S$10:$S$105,'2. Scope of Works'!$H$10:$H$105,'4. Summary of Resilience Works'!$E38,'2. Scope of Works'!$I$10:$I$105,'4. Summary of Resilience Works'!AX$9)</f>
        <v>0</v>
      </c>
      <c r="AY38" s="123">
        <f>SUMIFS('2. Scope of Works'!$S$10:$S$105,'2. Scope of Works'!$H$10:$H$105,'4. Summary of Resilience Works'!$E38,'2. Scope of Works'!$I$10:$I$105,'4. Summary of Resilience Works'!AY$9)</f>
        <v>0</v>
      </c>
      <c r="AZ38" s="123">
        <f>SUMIFS('2. Scope of Works'!$S$10:$S$105,'2. Scope of Works'!$H$10:$H$105,'4. Summary of Resilience Works'!$E38,'2. Scope of Works'!$I$10:$I$105,'4. Summary of Resilience Works'!AZ$9)</f>
        <v>0</v>
      </c>
      <c r="BA38" s="123">
        <f>SUMIFS('2. Scope of Works'!$S$10:$S$105,'2. Scope of Works'!$H$10:$H$105,'4. Summary of Resilience Works'!$E38,'2. Scope of Works'!$I$10:$I$105,'4. Summary of Resilience Works'!BA$9)</f>
        <v>0</v>
      </c>
      <c r="BB38" s="123">
        <f>SUMIFS('2. Scope of Works'!$S$10:$S$105,'2. Scope of Works'!$H$10:$H$105,'4. Summary of Resilience Works'!$E38,'2. Scope of Works'!$I$10:$I$105,'4. Summary of Resilience Works'!BB$9)</f>
        <v>0</v>
      </c>
      <c r="BC38" s="123">
        <f>SUMIFS('2. Scope of Works'!$S$10:$S$105,'2. Scope of Works'!$H$10:$H$105,'4. Summary of Resilience Works'!$E38,'2. Scope of Works'!$I$10:$I$105,'4. Summary of Resilience Works'!BC$9)</f>
        <v>0</v>
      </c>
      <c r="BD38" s="123">
        <f>SUMIFS('2. Scope of Works'!$S$10:$S$105,'2. Scope of Works'!$H$10:$H$105,'4. Summary of Resilience Works'!$E38,'2. Scope of Works'!$I$10:$I$105,'4. Summary of Resilience Works'!BD$9)</f>
        <v>0</v>
      </c>
      <c r="BE38" s="123">
        <f>SUMIFS('2. Scope of Works'!$S$10:$S$105,'2. Scope of Works'!$H$10:$H$105,'4. Summary of Resilience Works'!$E38,'2. Scope of Works'!$I$10:$I$105,'4. Summary of Resilience Works'!BE$9)</f>
        <v>0</v>
      </c>
      <c r="BF38" s="123">
        <f>SUMIFS('2. Scope of Works'!$S$10:$S$105,'2. Scope of Works'!$H$10:$H$105,'4. Summary of Resilience Works'!$E38,'2. Scope of Works'!$I$10:$I$105,'4. Summary of Resilience Works'!BF$9)</f>
        <v>0</v>
      </c>
      <c r="BG38" s="123">
        <f>SUMIFS('2. Scope of Works'!$S$10:$S$105,'2. Scope of Works'!$H$10:$H$105,'4. Summary of Resilience Works'!$E38,'2. Scope of Works'!$I$10:$I$105,'4. Summary of Resilience Works'!BG$9)</f>
        <v>0</v>
      </c>
    </row>
    <row r="39" spans="3:59" s="16" customFormat="1" x14ac:dyDescent="0.3">
      <c r="C39" s="117" t="s">
        <v>261</v>
      </c>
      <c r="D39" s="118" t="s">
        <v>262</v>
      </c>
      <c r="E39" s="119" t="s">
        <v>263</v>
      </c>
      <c r="F39" s="120" t="s">
        <v>264</v>
      </c>
      <c r="H39" s="121" t="str">
        <f>IF(SUMIF('2. Scope of Works'!$H$10:$H$105,'4. Summary of Resilience Works'!E39,'2. Scope of Works'!$Q$10:$Q$105)=0,"",SUMIF('2. Scope of Works'!$H$10:$H$105,'4. Summary of Resilience Works'!E39,'2. Scope of Works'!$Q$10:$Q$105))</f>
        <v/>
      </c>
      <c r="I39" s="121" t="str">
        <f>IF(SUMIF('2. Scope of Works'!$H$10:$H$105,'4. Summary of Resilience Works'!E39,'2. Scope of Works'!$R$10:$R$105)=0,"",SUMIF('2. Scope of Works'!$H$10:$H$105,'4. Summary of Resilience Works'!E39,'2. Scope of Works'!$R$10:$R$105))</f>
        <v/>
      </c>
      <c r="J39" s="121" t="str">
        <f>IF(SUMIF('2. Scope of Works'!$H$10:$H$105,'4. Summary of Resilience Works'!E39,'2. Scope of Works'!$S$10:$S$105)=0,"",SUMIF('2. Scope of Works'!$H$10:$H$105,'4. Summary of Resilience Works'!E39,'2. Scope of Works'!$S$10:$S$105))</f>
        <v/>
      </c>
      <c r="K39" s="122" t="str">
        <f>IF(SUMIFS('2. Scope of Works'!$S$10:$S$105,'2. Scope of Works'!$H$10:$H$105,$E39,'2. Scope of Works'!$P$10:$P$105,"Y")&gt;0,"Y","")</f>
        <v/>
      </c>
      <c r="O39" s="123">
        <f>SUMIFS('2. Scope of Works'!$S$10:$S$105,'2. Scope of Works'!$H$10:$H$105,'4. Summary of Resilience Works'!$E39,'2. Scope of Works'!$I$10:$I$105,'4. Summary of Resilience Works'!O$9)</f>
        <v>0</v>
      </c>
      <c r="P39" s="123">
        <f>SUMIFS('2. Scope of Works'!$S$10:$S$105,'2. Scope of Works'!$H$10:$H$105,'4. Summary of Resilience Works'!$E39,'2. Scope of Works'!$I$10:$I$105,'4. Summary of Resilience Works'!P$9)</f>
        <v>0</v>
      </c>
      <c r="Q39" s="123">
        <f>SUMIFS('2. Scope of Works'!$S$10:$S$105,'2. Scope of Works'!$H$10:$H$105,'4. Summary of Resilience Works'!$E39,'2. Scope of Works'!$I$10:$I$105,'4. Summary of Resilience Works'!Q$9)</f>
        <v>0</v>
      </c>
      <c r="R39" s="123">
        <f>SUMIFS('2. Scope of Works'!$S$10:$S$105,'2. Scope of Works'!$H$10:$H$105,'4. Summary of Resilience Works'!$E39,'2. Scope of Works'!$I$10:$I$105,'4. Summary of Resilience Works'!R$9)</f>
        <v>0</v>
      </c>
      <c r="S39" s="123">
        <f>SUMIFS('2. Scope of Works'!$S$10:$S$105,'2. Scope of Works'!$H$10:$H$105,'4. Summary of Resilience Works'!$E39,'2. Scope of Works'!$I$10:$I$105,'4. Summary of Resilience Works'!S$9)</f>
        <v>0</v>
      </c>
      <c r="T39" s="123">
        <f>SUMIFS('2. Scope of Works'!$S$10:$S$105,'2. Scope of Works'!$H$10:$H$105,'4. Summary of Resilience Works'!$E39,'2. Scope of Works'!$I$10:$I$105,'4. Summary of Resilience Works'!T$9)</f>
        <v>0</v>
      </c>
      <c r="U39" s="123">
        <f>SUMIFS('2. Scope of Works'!$S$10:$S$105,'2. Scope of Works'!$H$10:$H$105,'4. Summary of Resilience Works'!$E39,'2. Scope of Works'!$I$10:$I$105,'4. Summary of Resilience Works'!U$9)</f>
        <v>0</v>
      </c>
      <c r="V39" s="123">
        <f>SUMIFS('2. Scope of Works'!$S$10:$S$105,'2. Scope of Works'!$H$10:$H$105,'4. Summary of Resilience Works'!$E39,'2. Scope of Works'!$I$10:$I$105,'4. Summary of Resilience Works'!V$9)</f>
        <v>0</v>
      </c>
      <c r="W39" s="123">
        <f>SUMIFS('2. Scope of Works'!$S$10:$S$105,'2. Scope of Works'!$H$10:$H$105,'4. Summary of Resilience Works'!$E39,'2. Scope of Works'!$I$10:$I$105,'4. Summary of Resilience Works'!W$9)</f>
        <v>0</v>
      </c>
      <c r="X39" s="123">
        <f>SUMIFS('2. Scope of Works'!$S$10:$S$105,'2. Scope of Works'!$H$10:$H$105,'4. Summary of Resilience Works'!$E39,'2. Scope of Works'!$I$10:$I$105,'4. Summary of Resilience Works'!X$9)</f>
        <v>0</v>
      </c>
      <c r="Y39" s="123">
        <f>SUMIFS('2. Scope of Works'!$S$10:$S$105,'2. Scope of Works'!$H$10:$H$105,'4. Summary of Resilience Works'!$E39,'2. Scope of Works'!$I$10:$I$105,'4. Summary of Resilience Works'!Y$9)</f>
        <v>0</v>
      </c>
      <c r="Z39" s="123">
        <f>SUMIFS('2. Scope of Works'!$S$10:$S$105,'2. Scope of Works'!$H$10:$H$105,'4. Summary of Resilience Works'!$E39,'2. Scope of Works'!$I$10:$I$105,'4. Summary of Resilience Works'!Z$9)</f>
        <v>0</v>
      </c>
      <c r="AA39" s="123">
        <f>SUMIFS('2. Scope of Works'!$S$10:$S$105,'2. Scope of Works'!$H$10:$H$105,'4. Summary of Resilience Works'!$E39,'2. Scope of Works'!$I$10:$I$105,'4. Summary of Resilience Works'!AA$9)</f>
        <v>0</v>
      </c>
      <c r="AB39" s="123">
        <f>SUMIFS('2. Scope of Works'!$S$10:$S$105,'2. Scope of Works'!$H$10:$H$105,'4. Summary of Resilience Works'!$E39,'2. Scope of Works'!$I$10:$I$105,'4. Summary of Resilience Works'!AB$9)</f>
        <v>0</v>
      </c>
      <c r="AC39" s="123">
        <f>SUMIFS('2. Scope of Works'!$S$10:$S$105,'2. Scope of Works'!$H$10:$H$105,'4. Summary of Resilience Works'!$E39,'2. Scope of Works'!$I$10:$I$105,'4. Summary of Resilience Works'!AC$9)</f>
        <v>0</v>
      </c>
      <c r="AD39" s="123">
        <f>SUMIFS('2. Scope of Works'!$S$10:$S$105,'2. Scope of Works'!$H$10:$H$105,'4. Summary of Resilience Works'!$E39,'2. Scope of Works'!$I$10:$I$105,'4. Summary of Resilience Works'!AD$9)</f>
        <v>0</v>
      </c>
      <c r="AE39" s="123">
        <f>SUMIFS('2. Scope of Works'!$S$10:$S$105,'2. Scope of Works'!$H$10:$H$105,'4. Summary of Resilience Works'!$E39,'2. Scope of Works'!$I$10:$I$105,'4. Summary of Resilience Works'!AE$9)</f>
        <v>0</v>
      </c>
      <c r="AF39" s="123">
        <f>SUMIFS('2. Scope of Works'!$S$10:$S$105,'2. Scope of Works'!$H$10:$H$105,'4. Summary of Resilience Works'!$E39,'2. Scope of Works'!$I$10:$I$105,'4. Summary of Resilience Works'!AF$9)</f>
        <v>0</v>
      </c>
      <c r="AG39" s="123">
        <f>SUMIFS('2. Scope of Works'!$S$10:$S$105,'2. Scope of Works'!$H$10:$H$105,'4. Summary of Resilience Works'!$E39,'2. Scope of Works'!$I$10:$I$105,'4. Summary of Resilience Works'!AG$9)</f>
        <v>0</v>
      </c>
      <c r="AH39" s="123">
        <f>SUMIFS('2. Scope of Works'!$S$10:$S$105,'2. Scope of Works'!$H$10:$H$105,'4. Summary of Resilience Works'!$E39,'2. Scope of Works'!$I$10:$I$105,'4. Summary of Resilience Works'!AH$9)</f>
        <v>0</v>
      </c>
      <c r="AI39" s="123">
        <f>SUMIFS('2. Scope of Works'!$S$10:$S$105,'2. Scope of Works'!$H$10:$H$105,'4. Summary of Resilience Works'!$E39,'2. Scope of Works'!$I$10:$I$105,'4. Summary of Resilience Works'!AI$9)</f>
        <v>0</v>
      </c>
      <c r="AJ39" s="123">
        <f>SUMIFS('2. Scope of Works'!$S$10:$S$105,'2. Scope of Works'!$H$10:$H$105,'4. Summary of Resilience Works'!$E39,'2. Scope of Works'!$I$10:$I$105,'4. Summary of Resilience Works'!AJ$9)</f>
        <v>0</v>
      </c>
      <c r="AK39" s="123">
        <f>SUMIFS('2. Scope of Works'!$S$10:$S$105,'2. Scope of Works'!$H$10:$H$105,'4. Summary of Resilience Works'!$E39,'2. Scope of Works'!$I$10:$I$105,'4. Summary of Resilience Works'!AK$9)</f>
        <v>0</v>
      </c>
      <c r="AL39" s="123">
        <f>SUMIFS('2. Scope of Works'!$S$10:$S$105,'2. Scope of Works'!$H$10:$H$105,'4. Summary of Resilience Works'!$E39,'2. Scope of Works'!$I$10:$I$105,'4. Summary of Resilience Works'!AL$9)</f>
        <v>0</v>
      </c>
      <c r="AM39" s="123">
        <f>SUMIFS('2. Scope of Works'!$S$10:$S$105,'2. Scope of Works'!$H$10:$H$105,'4. Summary of Resilience Works'!$E39,'2. Scope of Works'!$I$10:$I$105,'4. Summary of Resilience Works'!AM$9)</f>
        <v>0</v>
      </c>
      <c r="AN39" s="123">
        <f>SUMIFS('2. Scope of Works'!$S$10:$S$105,'2. Scope of Works'!$H$10:$H$105,'4. Summary of Resilience Works'!$E39,'2. Scope of Works'!$I$10:$I$105,'4. Summary of Resilience Works'!AN$9)</f>
        <v>0</v>
      </c>
      <c r="AO39" s="123">
        <f>SUMIFS('2. Scope of Works'!$S$10:$S$105,'2. Scope of Works'!$H$10:$H$105,'4. Summary of Resilience Works'!$E39,'2. Scope of Works'!$I$10:$I$105,'4. Summary of Resilience Works'!AO$9)</f>
        <v>0</v>
      </c>
      <c r="AP39" s="123">
        <f>SUMIFS('2. Scope of Works'!$S$10:$S$105,'2. Scope of Works'!$H$10:$H$105,'4. Summary of Resilience Works'!$E39,'2. Scope of Works'!$I$10:$I$105,'4. Summary of Resilience Works'!AP$9)</f>
        <v>0</v>
      </c>
      <c r="AQ39" s="123">
        <f>SUMIFS('2. Scope of Works'!$S$10:$S$105,'2. Scope of Works'!$H$10:$H$105,'4. Summary of Resilience Works'!$E39,'2. Scope of Works'!$I$10:$I$105,'4. Summary of Resilience Works'!AQ$9)</f>
        <v>0</v>
      </c>
      <c r="AR39" s="123">
        <f>SUMIFS('2. Scope of Works'!$S$10:$S$105,'2. Scope of Works'!$H$10:$H$105,'4. Summary of Resilience Works'!$E39,'2. Scope of Works'!$I$10:$I$105,'4. Summary of Resilience Works'!AR$9)</f>
        <v>0</v>
      </c>
      <c r="AS39" s="123">
        <f>SUMIFS('2. Scope of Works'!$S$10:$S$105,'2. Scope of Works'!$H$10:$H$105,'4. Summary of Resilience Works'!$E39,'2. Scope of Works'!$I$10:$I$105,'4. Summary of Resilience Works'!AS$9)</f>
        <v>0</v>
      </c>
      <c r="AT39" s="123">
        <f>SUMIFS('2. Scope of Works'!$S$10:$S$105,'2. Scope of Works'!$H$10:$H$105,'4. Summary of Resilience Works'!$E39,'2. Scope of Works'!$I$10:$I$105,'4. Summary of Resilience Works'!AT$9)</f>
        <v>0</v>
      </c>
      <c r="AU39" s="123">
        <f>SUMIFS('2. Scope of Works'!$S$10:$S$105,'2. Scope of Works'!$H$10:$H$105,'4. Summary of Resilience Works'!$E39,'2. Scope of Works'!$I$10:$I$105,'4. Summary of Resilience Works'!AU$9)</f>
        <v>0</v>
      </c>
      <c r="AV39" s="123">
        <f>SUMIFS('2. Scope of Works'!$S$10:$S$105,'2. Scope of Works'!$H$10:$H$105,'4. Summary of Resilience Works'!$E39,'2. Scope of Works'!$I$10:$I$105,'4. Summary of Resilience Works'!AV$9)</f>
        <v>0</v>
      </c>
      <c r="AW39" s="123">
        <f>SUMIFS('2. Scope of Works'!$S$10:$S$105,'2. Scope of Works'!$H$10:$H$105,'4. Summary of Resilience Works'!$E39,'2. Scope of Works'!$I$10:$I$105,'4. Summary of Resilience Works'!AW$9)</f>
        <v>0</v>
      </c>
      <c r="AX39" s="123">
        <f>SUMIFS('2. Scope of Works'!$S$10:$S$105,'2. Scope of Works'!$H$10:$H$105,'4. Summary of Resilience Works'!$E39,'2. Scope of Works'!$I$10:$I$105,'4. Summary of Resilience Works'!AX$9)</f>
        <v>0</v>
      </c>
      <c r="AY39" s="123">
        <f>SUMIFS('2. Scope of Works'!$S$10:$S$105,'2. Scope of Works'!$H$10:$H$105,'4. Summary of Resilience Works'!$E39,'2. Scope of Works'!$I$10:$I$105,'4. Summary of Resilience Works'!AY$9)</f>
        <v>0</v>
      </c>
      <c r="AZ39" s="123">
        <f>SUMIFS('2. Scope of Works'!$S$10:$S$105,'2. Scope of Works'!$H$10:$H$105,'4. Summary of Resilience Works'!$E39,'2. Scope of Works'!$I$10:$I$105,'4. Summary of Resilience Works'!AZ$9)</f>
        <v>0</v>
      </c>
      <c r="BA39" s="123">
        <f>SUMIFS('2. Scope of Works'!$S$10:$S$105,'2. Scope of Works'!$H$10:$H$105,'4. Summary of Resilience Works'!$E39,'2. Scope of Works'!$I$10:$I$105,'4. Summary of Resilience Works'!BA$9)</f>
        <v>0</v>
      </c>
      <c r="BB39" s="123">
        <f>SUMIFS('2. Scope of Works'!$S$10:$S$105,'2. Scope of Works'!$H$10:$H$105,'4. Summary of Resilience Works'!$E39,'2. Scope of Works'!$I$10:$I$105,'4. Summary of Resilience Works'!BB$9)</f>
        <v>0</v>
      </c>
      <c r="BC39" s="123">
        <f>SUMIFS('2. Scope of Works'!$S$10:$S$105,'2. Scope of Works'!$H$10:$H$105,'4. Summary of Resilience Works'!$E39,'2. Scope of Works'!$I$10:$I$105,'4. Summary of Resilience Works'!BC$9)</f>
        <v>0</v>
      </c>
      <c r="BD39" s="123">
        <f>SUMIFS('2. Scope of Works'!$S$10:$S$105,'2. Scope of Works'!$H$10:$H$105,'4. Summary of Resilience Works'!$E39,'2. Scope of Works'!$I$10:$I$105,'4. Summary of Resilience Works'!BD$9)</f>
        <v>0</v>
      </c>
      <c r="BE39" s="123">
        <f>SUMIFS('2. Scope of Works'!$S$10:$S$105,'2. Scope of Works'!$H$10:$H$105,'4. Summary of Resilience Works'!$E39,'2. Scope of Works'!$I$10:$I$105,'4. Summary of Resilience Works'!BE$9)</f>
        <v>0</v>
      </c>
      <c r="BF39" s="123">
        <f>SUMIFS('2. Scope of Works'!$S$10:$S$105,'2. Scope of Works'!$H$10:$H$105,'4. Summary of Resilience Works'!$E39,'2. Scope of Works'!$I$10:$I$105,'4. Summary of Resilience Works'!BF$9)</f>
        <v>0</v>
      </c>
      <c r="BG39" s="123">
        <f>SUMIFS('2. Scope of Works'!$S$10:$S$105,'2. Scope of Works'!$H$10:$H$105,'4. Summary of Resilience Works'!$E39,'2. Scope of Works'!$I$10:$I$105,'4. Summary of Resilience Works'!BG$9)</f>
        <v>0</v>
      </c>
    </row>
    <row r="40" spans="3:59" s="16" customFormat="1" x14ac:dyDescent="0.3">
      <c r="C40" s="124" t="s">
        <v>261</v>
      </c>
      <c r="D40" s="15" t="s">
        <v>262</v>
      </c>
      <c r="E40" s="119" t="s">
        <v>265</v>
      </c>
      <c r="F40" s="120" t="s">
        <v>266</v>
      </c>
      <c r="H40" s="121" t="str">
        <f>IF(SUMIF('2. Scope of Works'!$H$10:$H$105,'4. Summary of Resilience Works'!E40,'2. Scope of Works'!$Q$10:$Q$105)=0,"",SUMIF('2. Scope of Works'!$H$10:$H$105,'4. Summary of Resilience Works'!E40,'2. Scope of Works'!$Q$10:$Q$105))</f>
        <v/>
      </c>
      <c r="I40" s="121" t="str">
        <f>IF(SUMIF('2. Scope of Works'!$H$10:$H$105,'4. Summary of Resilience Works'!E40,'2. Scope of Works'!$R$10:$R$105)=0,"",SUMIF('2. Scope of Works'!$H$10:$H$105,'4. Summary of Resilience Works'!E40,'2. Scope of Works'!$R$10:$R$105))</f>
        <v/>
      </c>
      <c r="J40" s="121" t="str">
        <f>IF(SUMIF('2. Scope of Works'!$H$10:$H$105,'4. Summary of Resilience Works'!E40,'2. Scope of Works'!$S$10:$S$105)=0,"",SUMIF('2. Scope of Works'!$H$10:$H$105,'4. Summary of Resilience Works'!E40,'2. Scope of Works'!$S$10:$S$105))</f>
        <v/>
      </c>
      <c r="K40" s="122" t="str">
        <f>IF(SUMIFS('2. Scope of Works'!$S$10:$S$105,'2. Scope of Works'!$H$10:$H$105,$E40,'2. Scope of Works'!$P$10:$P$105,"Y")&gt;0,"Y","")</f>
        <v/>
      </c>
      <c r="O40" s="123">
        <f>SUMIFS('2. Scope of Works'!$S$10:$S$105,'2. Scope of Works'!$H$10:$H$105,'4. Summary of Resilience Works'!$E40,'2. Scope of Works'!$I$10:$I$105,'4. Summary of Resilience Works'!O$9)</f>
        <v>0</v>
      </c>
      <c r="P40" s="123">
        <f>SUMIFS('2. Scope of Works'!$S$10:$S$105,'2. Scope of Works'!$H$10:$H$105,'4. Summary of Resilience Works'!$E40,'2. Scope of Works'!$I$10:$I$105,'4. Summary of Resilience Works'!P$9)</f>
        <v>0</v>
      </c>
      <c r="Q40" s="123">
        <f>SUMIFS('2. Scope of Works'!$S$10:$S$105,'2. Scope of Works'!$H$10:$H$105,'4. Summary of Resilience Works'!$E40,'2. Scope of Works'!$I$10:$I$105,'4. Summary of Resilience Works'!Q$9)</f>
        <v>0</v>
      </c>
      <c r="R40" s="123">
        <f>SUMIFS('2. Scope of Works'!$S$10:$S$105,'2. Scope of Works'!$H$10:$H$105,'4. Summary of Resilience Works'!$E40,'2. Scope of Works'!$I$10:$I$105,'4. Summary of Resilience Works'!R$9)</f>
        <v>0</v>
      </c>
      <c r="S40" s="123">
        <f>SUMIFS('2. Scope of Works'!$S$10:$S$105,'2. Scope of Works'!$H$10:$H$105,'4. Summary of Resilience Works'!$E40,'2. Scope of Works'!$I$10:$I$105,'4. Summary of Resilience Works'!S$9)</f>
        <v>0</v>
      </c>
      <c r="T40" s="123">
        <f>SUMIFS('2. Scope of Works'!$S$10:$S$105,'2. Scope of Works'!$H$10:$H$105,'4. Summary of Resilience Works'!$E40,'2. Scope of Works'!$I$10:$I$105,'4. Summary of Resilience Works'!T$9)</f>
        <v>0</v>
      </c>
      <c r="U40" s="123">
        <f>SUMIFS('2. Scope of Works'!$S$10:$S$105,'2. Scope of Works'!$H$10:$H$105,'4. Summary of Resilience Works'!$E40,'2. Scope of Works'!$I$10:$I$105,'4. Summary of Resilience Works'!U$9)</f>
        <v>0</v>
      </c>
      <c r="V40" s="123">
        <f>SUMIFS('2. Scope of Works'!$S$10:$S$105,'2. Scope of Works'!$H$10:$H$105,'4. Summary of Resilience Works'!$E40,'2. Scope of Works'!$I$10:$I$105,'4. Summary of Resilience Works'!V$9)</f>
        <v>0</v>
      </c>
      <c r="W40" s="123">
        <f>SUMIFS('2. Scope of Works'!$S$10:$S$105,'2. Scope of Works'!$H$10:$H$105,'4. Summary of Resilience Works'!$E40,'2. Scope of Works'!$I$10:$I$105,'4. Summary of Resilience Works'!W$9)</f>
        <v>0</v>
      </c>
      <c r="X40" s="123">
        <f>SUMIFS('2. Scope of Works'!$S$10:$S$105,'2. Scope of Works'!$H$10:$H$105,'4. Summary of Resilience Works'!$E40,'2. Scope of Works'!$I$10:$I$105,'4. Summary of Resilience Works'!X$9)</f>
        <v>0</v>
      </c>
      <c r="Y40" s="123">
        <f>SUMIFS('2. Scope of Works'!$S$10:$S$105,'2. Scope of Works'!$H$10:$H$105,'4. Summary of Resilience Works'!$E40,'2. Scope of Works'!$I$10:$I$105,'4. Summary of Resilience Works'!Y$9)</f>
        <v>0</v>
      </c>
      <c r="Z40" s="123">
        <f>SUMIFS('2. Scope of Works'!$S$10:$S$105,'2. Scope of Works'!$H$10:$H$105,'4. Summary of Resilience Works'!$E40,'2. Scope of Works'!$I$10:$I$105,'4. Summary of Resilience Works'!Z$9)</f>
        <v>0</v>
      </c>
      <c r="AA40" s="123">
        <f>SUMIFS('2. Scope of Works'!$S$10:$S$105,'2. Scope of Works'!$H$10:$H$105,'4. Summary of Resilience Works'!$E40,'2. Scope of Works'!$I$10:$I$105,'4. Summary of Resilience Works'!AA$9)</f>
        <v>0</v>
      </c>
      <c r="AB40" s="123">
        <f>SUMIFS('2. Scope of Works'!$S$10:$S$105,'2. Scope of Works'!$H$10:$H$105,'4. Summary of Resilience Works'!$E40,'2. Scope of Works'!$I$10:$I$105,'4. Summary of Resilience Works'!AB$9)</f>
        <v>0</v>
      </c>
      <c r="AC40" s="123">
        <f>SUMIFS('2. Scope of Works'!$S$10:$S$105,'2. Scope of Works'!$H$10:$H$105,'4. Summary of Resilience Works'!$E40,'2. Scope of Works'!$I$10:$I$105,'4. Summary of Resilience Works'!AC$9)</f>
        <v>0</v>
      </c>
      <c r="AD40" s="123">
        <f>SUMIFS('2. Scope of Works'!$S$10:$S$105,'2. Scope of Works'!$H$10:$H$105,'4. Summary of Resilience Works'!$E40,'2. Scope of Works'!$I$10:$I$105,'4. Summary of Resilience Works'!AD$9)</f>
        <v>0</v>
      </c>
      <c r="AE40" s="123">
        <f>SUMIFS('2. Scope of Works'!$S$10:$S$105,'2. Scope of Works'!$H$10:$H$105,'4. Summary of Resilience Works'!$E40,'2. Scope of Works'!$I$10:$I$105,'4. Summary of Resilience Works'!AE$9)</f>
        <v>0</v>
      </c>
      <c r="AF40" s="123">
        <f>SUMIFS('2. Scope of Works'!$S$10:$S$105,'2. Scope of Works'!$H$10:$H$105,'4. Summary of Resilience Works'!$E40,'2. Scope of Works'!$I$10:$I$105,'4. Summary of Resilience Works'!AF$9)</f>
        <v>0</v>
      </c>
      <c r="AG40" s="123">
        <f>SUMIFS('2. Scope of Works'!$S$10:$S$105,'2. Scope of Works'!$H$10:$H$105,'4. Summary of Resilience Works'!$E40,'2. Scope of Works'!$I$10:$I$105,'4. Summary of Resilience Works'!AG$9)</f>
        <v>0</v>
      </c>
      <c r="AH40" s="123">
        <f>SUMIFS('2. Scope of Works'!$S$10:$S$105,'2. Scope of Works'!$H$10:$H$105,'4. Summary of Resilience Works'!$E40,'2. Scope of Works'!$I$10:$I$105,'4. Summary of Resilience Works'!AH$9)</f>
        <v>0</v>
      </c>
      <c r="AI40" s="123">
        <f>SUMIFS('2. Scope of Works'!$S$10:$S$105,'2. Scope of Works'!$H$10:$H$105,'4. Summary of Resilience Works'!$E40,'2. Scope of Works'!$I$10:$I$105,'4. Summary of Resilience Works'!AI$9)</f>
        <v>0</v>
      </c>
      <c r="AJ40" s="123">
        <f>SUMIFS('2. Scope of Works'!$S$10:$S$105,'2. Scope of Works'!$H$10:$H$105,'4. Summary of Resilience Works'!$E40,'2. Scope of Works'!$I$10:$I$105,'4. Summary of Resilience Works'!AJ$9)</f>
        <v>0</v>
      </c>
      <c r="AK40" s="123">
        <f>SUMIFS('2. Scope of Works'!$S$10:$S$105,'2. Scope of Works'!$H$10:$H$105,'4. Summary of Resilience Works'!$E40,'2. Scope of Works'!$I$10:$I$105,'4. Summary of Resilience Works'!AK$9)</f>
        <v>0</v>
      </c>
      <c r="AL40" s="123">
        <f>SUMIFS('2. Scope of Works'!$S$10:$S$105,'2. Scope of Works'!$H$10:$H$105,'4. Summary of Resilience Works'!$E40,'2. Scope of Works'!$I$10:$I$105,'4. Summary of Resilience Works'!AL$9)</f>
        <v>0</v>
      </c>
      <c r="AM40" s="123">
        <f>SUMIFS('2. Scope of Works'!$S$10:$S$105,'2. Scope of Works'!$H$10:$H$105,'4. Summary of Resilience Works'!$E40,'2. Scope of Works'!$I$10:$I$105,'4. Summary of Resilience Works'!AM$9)</f>
        <v>0</v>
      </c>
      <c r="AN40" s="123">
        <f>SUMIFS('2. Scope of Works'!$S$10:$S$105,'2. Scope of Works'!$H$10:$H$105,'4. Summary of Resilience Works'!$E40,'2. Scope of Works'!$I$10:$I$105,'4. Summary of Resilience Works'!AN$9)</f>
        <v>0</v>
      </c>
      <c r="AO40" s="123">
        <f>SUMIFS('2. Scope of Works'!$S$10:$S$105,'2. Scope of Works'!$H$10:$H$105,'4. Summary of Resilience Works'!$E40,'2. Scope of Works'!$I$10:$I$105,'4. Summary of Resilience Works'!AO$9)</f>
        <v>0</v>
      </c>
      <c r="AP40" s="123">
        <f>SUMIFS('2. Scope of Works'!$S$10:$S$105,'2. Scope of Works'!$H$10:$H$105,'4. Summary of Resilience Works'!$E40,'2. Scope of Works'!$I$10:$I$105,'4. Summary of Resilience Works'!AP$9)</f>
        <v>0</v>
      </c>
      <c r="AQ40" s="123">
        <f>SUMIFS('2. Scope of Works'!$S$10:$S$105,'2. Scope of Works'!$H$10:$H$105,'4. Summary of Resilience Works'!$E40,'2. Scope of Works'!$I$10:$I$105,'4. Summary of Resilience Works'!AQ$9)</f>
        <v>0</v>
      </c>
      <c r="AR40" s="123">
        <f>SUMIFS('2. Scope of Works'!$S$10:$S$105,'2. Scope of Works'!$H$10:$H$105,'4. Summary of Resilience Works'!$E40,'2. Scope of Works'!$I$10:$I$105,'4. Summary of Resilience Works'!AR$9)</f>
        <v>0</v>
      </c>
      <c r="AS40" s="123">
        <f>SUMIFS('2. Scope of Works'!$S$10:$S$105,'2. Scope of Works'!$H$10:$H$105,'4. Summary of Resilience Works'!$E40,'2. Scope of Works'!$I$10:$I$105,'4. Summary of Resilience Works'!AS$9)</f>
        <v>0</v>
      </c>
      <c r="AT40" s="123">
        <f>SUMIFS('2. Scope of Works'!$S$10:$S$105,'2. Scope of Works'!$H$10:$H$105,'4. Summary of Resilience Works'!$E40,'2. Scope of Works'!$I$10:$I$105,'4. Summary of Resilience Works'!AT$9)</f>
        <v>0</v>
      </c>
      <c r="AU40" s="123">
        <f>SUMIFS('2. Scope of Works'!$S$10:$S$105,'2. Scope of Works'!$H$10:$H$105,'4. Summary of Resilience Works'!$E40,'2. Scope of Works'!$I$10:$I$105,'4. Summary of Resilience Works'!AU$9)</f>
        <v>0</v>
      </c>
      <c r="AV40" s="123">
        <f>SUMIFS('2. Scope of Works'!$S$10:$S$105,'2. Scope of Works'!$H$10:$H$105,'4. Summary of Resilience Works'!$E40,'2. Scope of Works'!$I$10:$I$105,'4. Summary of Resilience Works'!AV$9)</f>
        <v>0</v>
      </c>
      <c r="AW40" s="123">
        <f>SUMIFS('2. Scope of Works'!$S$10:$S$105,'2. Scope of Works'!$H$10:$H$105,'4. Summary of Resilience Works'!$E40,'2. Scope of Works'!$I$10:$I$105,'4. Summary of Resilience Works'!AW$9)</f>
        <v>0</v>
      </c>
      <c r="AX40" s="123">
        <f>SUMIFS('2. Scope of Works'!$S$10:$S$105,'2. Scope of Works'!$H$10:$H$105,'4. Summary of Resilience Works'!$E40,'2. Scope of Works'!$I$10:$I$105,'4. Summary of Resilience Works'!AX$9)</f>
        <v>0</v>
      </c>
      <c r="AY40" s="123">
        <f>SUMIFS('2. Scope of Works'!$S$10:$S$105,'2. Scope of Works'!$H$10:$H$105,'4. Summary of Resilience Works'!$E40,'2. Scope of Works'!$I$10:$I$105,'4. Summary of Resilience Works'!AY$9)</f>
        <v>0</v>
      </c>
      <c r="AZ40" s="123">
        <f>SUMIFS('2. Scope of Works'!$S$10:$S$105,'2. Scope of Works'!$H$10:$H$105,'4. Summary of Resilience Works'!$E40,'2. Scope of Works'!$I$10:$I$105,'4. Summary of Resilience Works'!AZ$9)</f>
        <v>0</v>
      </c>
      <c r="BA40" s="123">
        <f>SUMIFS('2. Scope of Works'!$S$10:$S$105,'2. Scope of Works'!$H$10:$H$105,'4. Summary of Resilience Works'!$E40,'2. Scope of Works'!$I$10:$I$105,'4. Summary of Resilience Works'!BA$9)</f>
        <v>0</v>
      </c>
      <c r="BB40" s="123">
        <f>SUMIFS('2. Scope of Works'!$S$10:$S$105,'2. Scope of Works'!$H$10:$H$105,'4. Summary of Resilience Works'!$E40,'2. Scope of Works'!$I$10:$I$105,'4. Summary of Resilience Works'!BB$9)</f>
        <v>0</v>
      </c>
      <c r="BC40" s="123">
        <f>SUMIFS('2. Scope of Works'!$S$10:$S$105,'2. Scope of Works'!$H$10:$H$105,'4. Summary of Resilience Works'!$E40,'2. Scope of Works'!$I$10:$I$105,'4. Summary of Resilience Works'!BC$9)</f>
        <v>0</v>
      </c>
      <c r="BD40" s="123">
        <f>SUMIFS('2. Scope of Works'!$S$10:$S$105,'2. Scope of Works'!$H$10:$H$105,'4. Summary of Resilience Works'!$E40,'2. Scope of Works'!$I$10:$I$105,'4. Summary of Resilience Works'!BD$9)</f>
        <v>0</v>
      </c>
      <c r="BE40" s="123">
        <f>SUMIFS('2. Scope of Works'!$S$10:$S$105,'2. Scope of Works'!$H$10:$H$105,'4. Summary of Resilience Works'!$E40,'2. Scope of Works'!$I$10:$I$105,'4. Summary of Resilience Works'!BE$9)</f>
        <v>0</v>
      </c>
      <c r="BF40" s="123">
        <f>SUMIFS('2. Scope of Works'!$S$10:$S$105,'2. Scope of Works'!$H$10:$H$105,'4. Summary of Resilience Works'!$E40,'2. Scope of Works'!$I$10:$I$105,'4. Summary of Resilience Works'!BF$9)</f>
        <v>0</v>
      </c>
      <c r="BG40" s="123">
        <f>SUMIFS('2. Scope of Works'!$S$10:$S$105,'2. Scope of Works'!$H$10:$H$105,'4. Summary of Resilience Works'!$E40,'2. Scope of Works'!$I$10:$I$105,'4. Summary of Resilience Works'!BG$9)</f>
        <v>0</v>
      </c>
    </row>
    <row r="41" spans="3:59" s="16" customFormat="1" x14ac:dyDescent="0.3">
      <c r="C41" s="124" t="s">
        <v>261</v>
      </c>
      <c r="D41" s="15" t="s">
        <v>262</v>
      </c>
      <c r="E41" s="119" t="s">
        <v>267</v>
      </c>
      <c r="F41" s="120" t="s">
        <v>268</v>
      </c>
      <c r="H41" s="121" t="str">
        <f>IF(SUMIF('2. Scope of Works'!$H$10:$H$105,'4. Summary of Resilience Works'!E41,'2. Scope of Works'!$Q$10:$Q$105)=0,"",SUMIF('2. Scope of Works'!$H$10:$H$105,'4. Summary of Resilience Works'!E41,'2. Scope of Works'!$Q$10:$Q$105))</f>
        <v/>
      </c>
      <c r="I41" s="121" t="str">
        <f>IF(SUMIF('2. Scope of Works'!$H$10:$H$105,'4. Summary of Resilience Works'!E41,'2. Scope of Works'!$R$10:$R$105)=0,"",SUMIF('2. Scope of Works'!$H$10:$H$105,'4. Summary of Resilience Works'!E41,'2. Scope of Works'!$R$10:$R$105))</f>
        <v/>
      </c>
      <c r="J41" s="121" t="str">
        <f>IF(SUMIF('2. Scope of Works'!$H$10:$H$105,'4. Summary of Resilience Works'!E41,'2. Scope of Works'!$S$10:$S$105)=0,"",SUMIF('2. Scope of Works'!$H$10:$H$105,'4. Summary of Resilience Works'!E41,'2. Scope of Works'!$S$10:$S$105))</f>
        <v/>
      </c>
      <c r="K41" s="122" t="str">
        <f>IF(SUMIFS('2. Scope of Works'!$S$10:$S$105,'2. Scope of Works'!$H$10:$H$105,$E41,'2. Scope of Works'!$P$10:$P$105,"Y")&gt;0,"Y","")</f>
        <v/>
      </c>
      <c r="O41" s="123">
        <f>SUMIFS('2. Scope of Works'!$S$10:$S$105,'2. Scope of Works'!$H$10:$H$105,'4. Summary of Resilience Works'!$E41,'2. Scope of Works'!$I$10:$I$105,'4. Summary of Resilience Works'!O$9)</f>
        <v>0</v>
      </c>
      <c r="P41" s="123">
        <f>SUMIFS('2. Scope of Works'!$S$10:$S$105,'2. Scope of Works'!$H$10:$H$105,'4. Summary of Resilience Works'!$E41,'2. Scope of Works'!$I$10:$I$105,'4. Summary of Resilience Works'!P$9)</f>
        <v>0</v>
      </c>
      <c r="Q41" s="123">
        <f>SUMIFS('2. Scope of Works'!$S$10:$S$105,'2. Scope of Works'!$H$10:$H$105,'4. Summary of Resilience Works'!$E41,'2. Scope of Works'!$I$10:$I$105,'4. Summary of Resilience Works'!Q$9)</f>
        <v>0</v>
      </c>
      <c r="R41" s="123">
        <f>SUMIFS('2. Scope of Works'!$S$10:$S$105,'2. Scope of Works'!$H$10:$H$105,'4. Summary of Resilience Works'!$E41,'2. Scope of Works'!$I$10:$I$105,'4. Summary of Resilience Works'!R$9)</f>
        <v>0</v>
      </c>
      <c r="S41" s="123">
        <f>SUMIFS('2. Scope of Works'!$S$10:$S$105,'2. Scope of Works'!$H$10:$H$105,'4. Summary of Resilience Works'!$E41,'2. Scope of Works'!$I$10:$I$105,'4. Summary of Resilience Works'!S$9)</f>
        <v>0</v>
      </c>
      <c r="T41" s="123">
        <f>SUMIFS('2. Scope of Works'!$S$10:$S$105,'2. Scope of Works'!$H$10:$H$105,'4. Summary of Resilience Works'!$E41,'2. Scope of Works'!$I$10:$I$105,'4. Summary of Resilience Works'!T$9)</f>
        <v>0</v>
      </c>
      <c r="U41" s="123">
        <f>SUMIFS('2. Scope of Works'!$S$10:$S$105,'2. Scope of Works'!$H$10:$H$105,'4. Summary of Resilience Works'!$E41,'2. Scope of Works'!$I$10:$I$105,'4. Summary of Resilience Works'!U$9)</f>
        <v>0</v>
      </c>
      <c r="V41" s="123">
        <f>SUMIFS('2. Scope of Works'!$S$10:$S$105,'2. Scope of Works'!$H$10:$H$105,'4. Summary of Resilience Works'!$E41,'2. Scope of Works'!$I$10:$I$105,'4. Summary of Resilience Works'!V$9)</f>
        <v>0</v>
      </c>
      <c r="W41" s="123">
        <f>SUMIFS('2. Scope of Works'!$S$10:$S$105,'2. Scope of Works'!$H$10:$H$105,'4. Summary of Resilience Works'!$E41,'2. Scope of Works'!$I$10:$I$105,'4. Summary of Resilience Works'!W$9)</f>
        <v>0</v>
      </c>
      <c r="X41" s="123">
        <f>SUMIFS('2. Scope of Works'!$S$10:$S$105,'2. Scope of Works'!$H$10:$H$105,'4. Summary of Resilience Works'!$E41,'2. Scope of Works'!$I$10:$I$105,'4. Summary of Resilience Works'!X$9)</f>
        <v>0</v>
      </c>
      <c r="Y41" s="123">
        <f>SUMIFS('2. Scope of Works'!$S$10:$S$105,'2. Scope of Works'!$H$10:$H$105,'4. Summary of Resilience Works'!$E41,'2. Scope of Works'!$I$10:$I$105,'4. Summary of Resilience Works'!Y$9)</f>
        <v>0</v>
      </c>
      <c r="Z41" s="123">
        <f>SUMIFS('2. Scope of Works'!$S$10:$S$105,'2. Scope of Works'!$H$10:$H$105,'4. Summary of Resilience Works'!$E41,'2. Scope of Works'!$I$10:$I$105,'4. Summary of Resilience Works'!Z$9)</f>
        <v>0</v>
      </c>
      <c r="AA41" s="123">
        <f>SUMIFS('2. Scope of Works'!$S$10:$S$105,'2. Scope of Works'!$H$10:$H$105,'4. Summary of Resilience Works'!$E41,'2. Scope of Works'!$I$10:$I$105,'4. Summary of Resilience Works'!AA$9)</f>
        <v>0</v>
      </c>
      <c r="AB41" s="123">
        <f>SUMIFS('2. Scope of Works'!$S$10:$S$105,'2. Scope of Works'!$H$10:$H$105,'4. Summary of Resilience Works'!$E41,'2. Scope of Works'!$I$10:$I$105,'4. Summary of Resilience Works'!AB$9)</f>
        <v>0</v>
      </c>
      <c r="AC41" s="123">
        <f>SUMIFS('2. Scope of Works'!$S$10:$S$105,'2. Scope of Works'!$H$10:$H$105,'4. Summary of Resilience Works'!$E41,'2. Scope of Works'!$I$10:$I$105,'4. Summary of Resilience Works'!AC$9)</f>
        <v>0</v>
      </c>
      <c r="AD41" s="123">
        <f>SUMIFS('2. Scope of Works'!$S$10:$S$105,'2. Scope of Works'!$H$10:$H$105,'4. Summary of Resilience Works'!$E41,'2. Scope of Works'!$I$10:$I$105,'4. Summary of Resilience Works'!AD$9)</f>
        <v>0</v>
      </c>
      <c r="AE41" s="123">
        <f>SUMIFS('2. Scope of Works'!$S$10:$S$105,'2. Scope of Works'!$H$10:$H$105,'4. Summary of Resilience Works'!$E41,'2. Scope of Works'!$I$10:$I$105,'4. Summary of Resilience Works'!AE$9)</f>
        <v>0</v>
      </c>
      <c r="AF41" s="123">
        <f>SUMIFS('2. Scope of Works'!$S$10:$S$105,'2. Scope of Works'!$H$10:$H$105,'4. Summary of Resilience Works'!$E41,'2. Scope of Works'!$I$10:$I$105,'4. Summary of Resilience Works'!AF$9)</f>
        <v>0</v>
      </c>
      <c r="AG41" s="123">
        <f>SUMIFS('2. Scope of Works'!$S$10:$S$105,'2. Scope of Works'!$H$10:$H$105,'4. Summary of Resilience Works'!$E41,'2. Scope of Works'!$I$10:$I$105,'4. Summary of Resilience Works'!AG$9)</f>
        <v>0</v>
      </c>
      <c r="AH41" s="123">
        <f>SUMIFS('2. Scope of Works'!$S$10:$S$105,'2. Scope of Works'!$H$10:$H$105,'4. Summary of Resilience Works'!$E41,'2. Scope of Works'!$I$10:$I$105,'4. Summary of Resilience Works'!AH$9)</f>
        <v>0</v>
      </c>
      <c r="AI41" s="123">
        <f>SUMIFS('2. Scope of Works'!$S$10:$S$105,'2. Scope of Works'!$H$10:$H$105,'4. Summary of Resilience Works'!$E41,'2. Scope of Works'!$I$10:$I$105,'4. Summary of Resilience Works'!AI$9)</f>
        <v>0</v>
      </c>
      <c r="AJ41" s="123">
        <f>SUMIFS('2. Scope of Works'!$S$10:$S$105,'2. Scope of Works'!$H$10:$H$105,'4. Summary of Resilience Works'!$E41,'2. Scope of Works'!$I$10:$I$105,'4. Summary of Resilience Works'!AJ$9)</f>
        <v>0</v>
      </c>
      <c r="AK41" s="123">
        <f>SUMIFS('2. Scope of Works'!$S$10:$S$105,'2. Scope of Works'!$H$10:$H$105,'4. Summary of Resilience Works'!$E41,'2. Scope of Works'!$I$10:$I$105,'4. Summary of Resilience Works'!AK$9)</f>
        <v>0</v>
      </c>
      <c r="AL41" s="123">
        <f>SUMIFS('2. Scope of Works'!$S$10:$S$105,'2. Scope of Works'!$H$10:$H$105,'4. Summary of Resilience Works'!$E41,'2. Scope of Works'!$I$10:$I$105,'4. Summary of Resilience Works'!AL$9)</f>
        <v>0</v>
      </c>
      <c r="AM41" s="123">
        <f>SUMIFS('2. Scope of Works'!$S$10:$S$105,'2. Scope of Works'!$H$10:$H$105,'4. Summary of Resilience Works'!$E41,'2. Scope of Works'!$I$10:$I$105,'4. Summary of Resilience Works'!AM$9)</f>
        <v>0</v>
      </c>
      <c r="AN41" s="123">
        <f>SUMIFS('2. Scope of Works'!$S$10:$S$105,'2. Scope of Works'!$H$10:$H$105,'4. Summary of Resilience Works'!$E41,'2. Scope of Works'!$I$10:$I$105,'4. Summary of Resilience Works'!AN$9)</f>
        <v>0</v>
      </c>
      <c r="AO41" s="123">
        <f>SUMIFS('2. Scope of Works'!$S$10:$S$105,'2. Scope of Works'!$H$10:$H$105,'4. Summary of Resilience Works'!$E41,'2. Scope of Works'!$I$10:$I$105,'4. Summary of Resilience Works'!AO$9)</f>
        <v>0</v>
      </c>
      <c r="AP41" s="123">
        <f>SUMIFS('2. Scope of Works'!$S$10:$S$105,'2. Scope of Works'!$H$10:$H$105,'4. Summary of Resilience Works'!$E41,'2. Scope of Works'!$I$10:$I$105,'4. Summary of Resilience Works'!AP$9)</f>
        <v>0</v>
      </c>
      <c r="AQ41" s="123">
        <f>SUMIFS('2. Scope of Works'!$S$10:$S$105,'2. Scope of Works'!$H$10:$H$105,'4. Summary of Resilience Works'!$E41,'2. Scope of Works'!$I$10:$I$105,'4. Summary of Resilience Works'!AQ$9)</f>
        <v>0</v>
      </c>
      <c r="AR41" s="123">
        <f>SUMIFS('2. Scope of Works'!$S$10:$S$105,'2. Scope of Works'!$H$10:$H$105,'4. Summary of Resilience Works'!$E41,'2. Scope of Works'!$I$10:$I$105,'4. Summary of Resilience Works'!AR$9)</f>
        <v>0</v>
      </c>
      <c r="AS41" s="123">
        <f>SUMIFS('2. Scope of Works'!$S$10:$S$105,'2. Scope of Works'!$H$10:$H$105,'4. Summary of Resilience Works'!$E41,'2. Scope of Works'!$I$10:$I$105,'4. Summary of Resilience Works'!AS$9)</f>
        <v>0</v>
      </c>
      <c r="AT41" s="123">
        <f>SUMIFS('2. Scope of Works'!$S$10:$S$105,'2. Scope of Works'!$H$10:$H$105,'4. Summary of Resilience Works'!$E41,'2. Scope of Works'!$I$10:$I$105,'4. Summary of Resilience Works'!AT$9)</f>
        <v>0</v>
      </c>
      <c r="AU41" s="123">
        <f>SUMIFS('2. Scope of Works'!$S$10:$S$105,'2. Scope of Works'!$H$10:$H$105,'4. Summary of Resilience Works'!$E41,'2. Scope of Works'!$I$10:$I$105,'4. Summary of Resilience Works'!AU$9)</f>
        <v>0</v>
      </c>
      <c r="AV41" s="123">
        <f>SUMIFS('2. Scope of Works'!$S$10:$S$105,'2. Scope of Works'!$H$10:$H$105,'4. Summary of Resilience Works'!$E41,'2. Scope of Works'!$I$10:$I$105,'4. Summary of Resilience Works'!AV$9)</f>
        <v>0</v>
      </c>
      <c r="AW41" s="123">
        <f>SUMIFS('2. Scope of Works'!$S$10:$S$105,'2. Scope of Works'!$H$10:$H$105,'4. Summary of Resilience Works'!$E41,'2. Scope of Works'!$I$10:$I$105,'4. Summary of Resilience Works'!AW$9)</f>
        <v>0</v>
      </c>
      <c r="AX41" s="123">
        <f>SUMIFS('2. Scope of Works'!$S$10:$S$105,'2. Scope of Works'!$H$10:$H$105,'4. Summary of Resilience Works'!$E41,'2. Scope of Works'!$I$10:$I$105,'4. Summary of Resilience Works'!AX$9)</f>
        <v>0</v>
      </c>
      <c r="AY41" s="123">
        <f>SUMIFS('2. Scope of Works'!$S$10:$S$105,'2. Scope of Works'!$H$10:$H$105,'4. Summary of Resilience Works'!$E41,'2. Scope of Works'!$I$10:$I$105,'4. Summary of Resilience Works'!AY$9)</f>
        <v>0</v>
      </c>
      <c r="AZ41" s="123">
        <f>SUMIFS('2. Scope of Works'!$S$10:$S$105,'2. Scope of Works'!$H$10:$H$105,'4. Summary of Resilience Works'!$E41,'2. Scope of Works'!$I$10:$I$105,'4. Summary of Resilience Works'!AZ$9)</f>
        <v>0</v>
      </c>
      <c r="BA41" s="123">
        <f>SUMIFS('2. Scope of Works'!$S$10:$S$105,'2. Scope of Works'!$H$10:$H$105,'4. Summary of Resilience Works'!$E41,'2. Scope of Works'!$I$10:$I$105,'4. Summary of Resilience Works'!BA$9)</f>
        <v>0</v>
      </c>
      <c r="BB41" s="123">
        <f>SUMIFS('2. Scope of Works'!$S$10:$S$105,'2. Scope of Works'!$H$10:$H$105,'4. Summary of Resilience Works'!$E41,'2. Scope of Works'!$I$10:$I$105,'4. Summary of Resilience Works'!BB$9)</f>
        <v>0</v>
      </c>
      <c r="BC41" s="123">
        <f>SUMIFS('2. Scope of Works'!$S$10:$S$105,'2. Scope of Works'!$H$10:$H$105,'4. Summary of Resilience Works'!$E41,'2. Scope of Works'!$I$10:$I$105,'4. Summary of Resilience Works'!BC$9)</f>
        <v>0</v>
      </c>
      <c r="BD41" s="123">
        <f>SUMIFS('2. Scope of Works'!$S$10:$S$105,'2. Scope of Works'!$H$10:$H$105,'4. Summary of Resilience Works'!$E41,'2. Scope of Works'!$I$10:$I$105,'4. Summary of Resilience Works'!BD$9)</f>
        <v>0</v>
      </c>
      <c r="BE41" s="123">
        <f>SUMIFS('2. Scope of Works'!$S$10:$S$105,'2. Scope of Works'!$H$10:$H$105,'4. Summary of Resilience Works'!$E41,'2. Scope of Works'!$I$10:$I$105,'4. Summary of Resilience Works'!BE$9)</f>
        <v>0</v>
      </c>
      <c r="BF41" s="123">
        <f>SUMIFS('2. Scope of Works'!$S$10:$S$105,'2. Scope of Works'!$H$10:$H$105,'4. Summary of Resilience Works'!$E41,'2. Scope of Works'!$I$10:$I$105,'4. Summary of Resilience Works'!BF$9)</f>
        <v>0</v>
      </c>
      <c r="BG41" s="123">
        <f>SUMIFS('2. Scope of Works'!$S$10:$S$105,'2. Scope of Works'!$H$10:$H$105,'4. Summary of Resilience Works'!$E41,'2. Scope of Works'!$I$10:$I$105,'4. Summary of Resilience Works'!BG$9)</f>
        <v>0</v>
      </c>
    </row>
    <row r="42" spans="3:59" s="16" customFormat="1" x14ac:dyDescent="0.3">
      <c r="C42" s="124" t="s">
        <v>261</v>
      </c>
      <c r="D42" s="15" t="s">
        <v>262</v>
      </c>
      <c r="E42" s="119" t="s">
        <v>269</v>
      </c>
      <c r="F42" s="120" t="s">
        <v>270</v>
      </c>
      <c r="H42" s="121" t="str">
        <f>IF(SUMIF('2. Scope of Works'!$H$10:$H$105,'4. Summary of Resilience Works'!E42,'2. Scope of Works'!$Q$10:$Q$105)=0,"",SUMIF('2. Scope of Works'!$H$10:$H$105,'4. Summary of Resilience Works'!E42,'2. Scope of Works'!$Q$10:$Q$105))</f>
        <v/>
      </c>
      <c r="I42" s="121" t="str">
        <f>IF(SUMIF('2. Scope of Works'!$H$10:$H$105,'4. Summary of Resilience Works'!E42,'2. Scope of Works'!$R$10:$R$105)=0,"",SUMIF('2. Scope of Works'!$H$10:$H$105,'4. Summary of Resilience Works'!E42,'2. Scope of Works'!$R$10:$R$105))</f>
        <v/>
      </c>
      <c r="J42" s="121" t="str">
        <f>IF(SUMIF('2. Scope of Works'!$H$10:$H$105,'4. Summary of Resilience Works'!E42,'2. Scope of Works'!$S$10:$S$105)=0,"",SUMIF('2. Scope of Works'!$H$10:$H$105,'4. Summary of Resilience Works'!E42,'2. Scope of Works'!$S$10:$S$105))</f>
        <v/>
      </c>
      <c r="K42" s="122" t="str">
        <f>IF(SUMIFS('2. Scope of Works'!$S$10:$S$105,'2. Scope of Works'!$H$10:$H$105,$E42,'2. Scope of Works'!$P$10:$P$105,"Y")&gt;0,"Y","")</f>
        <v/>
      </c>
      <c r="O42" s="123">
        <f>SUMIFS('2. Scope of Works'!$S$10:$S$105,'2. Scope of Works'!$H$10:$H$105,'4. Summary of Resilience Works'!$E42,'2. Scope of Works'!$I$10:$I$105,'4. Summary of Resilience Works'!O$9)</f>
        <v>0</v>
      </c>
      <c r="P42" s="123">
        <f>SUMIFS('2. Scope of Works'!$S$10:$S$105,'2. Scope of Works'!$H$10:$H$105,'4. Summary of Resilience Works'!$E42,'2. Scope of Works'!$I$10:$I$105,'4. Summary of Resilience Works'!P$9)</f>
        <v>0</v>
      </c>
      <c r="Q42" s="123">
        <f>SUMIFS('2. Scope of Works'!$S$10:$S$105,'2. Scope of Works'!$H$10:$H$105,'4. Summary of Resilience Works'!$E42,'2. Scope of Works'!$I$10:$I$105,'4. Summary of Resilience Works'!Q$9)</f>
        <v>0</v>
      </c>
      <c r="R42" s="123">
        <f>SUMIFS('2. Scope of Works'!$S$10:$S$105,'2. Scope of Works'!$H$10:$H$105,'4. Summary of Resilience Works'!$E42,'2. Scope of Works'!$I$10:$I$105,'4. Summary of Resilience Works'!R$9)</f>
        <v>0</v>
      </c>
      <c r="S42" s="123">
        <f>SUMIFS('2. Scope of Works'!$S$10:$S$105,'2. Scope of Works'!$H$10:$H$105,'4. Summary of Resilience Works'!$E42,'2. Scope of Works'!$I$10:$I$105,'4. Summary of Resilience Works'!S$9)</f>
        <v>0</v>
      </c>
      <c r="T42" s="123">
        <f>SUMIFS('2. Scope of Works'!$S$10:$S$105,'2. Scope of Works'!$H$10:$H$105,'4. Summary of Resilience Works'!$E42,'2. Scope of Works'!$I$10:$I$105,'4. Summary of Resilience Works'!T$9)</f>
        <v>0</v>
      </c>
      <c r="U42" s="123">
        <f>SUMIFS('2. Scope of Works'!$S$10:$S$105,'2. Scope of Works'!$H$10:$H$105,'4. Summary of Resilience Works'!$E42,'2. Scope of Works'!$I$10:$I$105,'4. Summary of Resilience Works'!U$9)</f>
        <v>0</v>
      </c>
      <c r="V42" s="123">
        <f>SUMIFS('2. Scope of Works'!$S$10:$S$105,'2. Scope of Works'!$H$10:$H$105,'4. Summary of Resilience Works'!$E42,'2. Scope of Works'!$I$10:$I$105,'4. Summary of Resilience Works'!V$9)</f>
        <v>0</v>
      </c>
      <c r="W42" s="123">
        <f>SUMIFS('2. Scope of Works'!$S$10:$S$105,'2. Scope of Works'!$H$10:$H$105,'4. Summary of Resilience Works'!$E42,'2. Scope of Works'!$I$10:$I$105,'4. Summary of Resilience Works'!W$9)</f>
        <v>0</v>
      </c>
      <c r="X42" s="123">
        <f>SUMIFS('2. Scope of Works'!$S$10:$S$105,'2. Scope of Works'!$H$10:$H$105,'4. Summary of Resilience Works'!$E42,'2. Scope of Works'!$I$10:$I$105,'4. Summary of Resilience Works'!X$9)</f>
        <v>0</v>
      </c>
      <c r="Y42" s="123">
        <f>SUMIFS('2. Scope of Works'!$S$10:$S$105,'2. Scope of Works'!$H$10:$H$105,'4. Summary of Resilience Works'!$E42,'2. Scope of Works'!$I$10:$I$105,'4. Summary of Resilience Works'!Y$9)</f>
        <v>0</v>
      </c>
      <c r="Z42" s="123">
        <f>SUMIFS('2. Scope of Works'!$S$10:$S$105,'2. Scope of Works'!$H$10:$H$105,'4. Summary of Resilience Works'!$E42,'2. Scope of Works'!$I$10:$I$105,'4. Summary of Resilience Works'!Z$9)</f>
        <v>0</v>
      </c>
      <c r="AA42" s="123">
        <f>SUMIFS('2. Scope of Works'!$S$10:$S$105,'2. Scope of Works'!$H$10:$H$105,'4. Summary of Resilience Works'!$E42,'2. Scope of Works'!$I$10:$I$105,'4. Summary of Resilience Works'!AA$9)</f>
        <v>0</v>
      </c>
      <c r="AB42" s="123">
        <f>SUMIFS('2. Scope of Works'!$S$10:$S$105,'2. Scope of Works'!$H$10:$H$105,'4. Summary of Resilience Works'!$E42,'2. Scope of Works'!$I$10:$I$105,'4. Summary of Resilience Works'!AB$9)</f>
        <v>0</v>
      </c>
      <c r="AC42" s="123">
        <f>SUMIFS('2. Scope of Works'!$S$10:$S$105,'2. Scope of Works'!$H$10:$H$105,'4. Summary of Resilience Works'!$E42,'2. Scope of Works'!$I$10:$I$105,'4. Summary of Resilience Works'!AC$9)</f>
        <v>0</v>
      </c>
      <c r="AD42" s="123">
        <f>SUMIFS('2. Scope of Works'!$S$10:$S$105,'2. Scope of Works'!$H$10:$H$105,'4. Summary of Resilience Works'!$E42,'2. Scope of Works'!$I$10:$I$105,'4. Summary of Resilience Works'!AD$9)</f>
        <v>0</v>
      </c>
      <c r="AE42" s="123">
        <f>SUMIFS('2. Scope of Works'!$S$10:$S$105,'2. Scope of Works'!$H$10:$H$105,'4. Summary of Resilience Works'!$E42,'2. Scope of Works'!$I$10:$I$105,'4. Summary of Resilience Works'!AE$9)</f>
        <v>0</v>
      </c>
      <c r="AF42" s="123">
        <f>SUMIFS('2. Scope of Works'!$S$10:$S$105,'2. Scope of Works'!$H$10:$H$105,'4. Summary of Resilience Works'!$E42,'2. Scope of Works'!$I$10:$I$105,'4. Summary of Resilience Works'!AF$9)</f>
        <v>0</v>
      </c>
      <c r="AG42" s="123">
        <f>SUMIFS('2. Scope of Works'!$S$10:$S$105,'2. Scope of Works'!$H$10:$H$105,'4. Summary of Resilience Works'!$E42,'2. Scope of Works'!$I$10:$I$105,'4. Summary of Resilience Works'!AG$9)</f>
        <v>0</v>
      </c>
      <c r="AH42" s="123">
        <f>SUMIFS('2. Scope of Works'!$S$10:$S$105,'2. Scope of Works'!$H$10:$H$105,'4. Summary of Resilience Works'!$E42,'2. Scope of Works'!$I$10:$I$105,'4. Summary of Resilience Works'!AH$9)</f>
        <v>0</v>
      </c>
      <c r="AI42" s="123">
        <f>SUMIFS('2. Scope of Works'!$S$10:$S$105,'2. Scope of Works'!$H$10:$H$105,'4. Summary of Resilience Works'!$E42,'2. Scope of Works'!$I$10:$I$105,'4. Summary of Resilience Works'!AI$9)</f>
        <v>0</v>
      </c>
      <c r="AJ42" s="123">
        <f>SUMIFS('2. Scope of Works'!$S$10:$S$105,'2. Scope of Works'!$H$10:$H$105,'4. Summary of Resilience Works'!$E42,'2. Scope of Works'!$I$10:$I$105,'4. Summary of Resilience Works'!AJ$9)</f>
        <v>0</v>
      </c>
      <c r="AK42" s="123">
        <f>SUMIFS('2. Scope of Works'!$S$10:$S$105,'2. Scope of Works'!$H$10:$H$105,'4. Summary of Resilience Works'!$E42,'2. Scope of Works'!$I$10:$I$105,'4. Summary of Resilience Works'!AK$9)</f>
        <v>0</v>
      </c>
      <c r="AL42" s="123">
        <f>SUMIFS('2. Scope of Works'!$S$10:$S$105,'2. Scope of Works'!$H$10:$H$105,'4. Summary of Resilience Works'!$E42,'2. Scope of Works'!$I$10:$I$105,'4. Summary of Resilience Works'!AL$9)</f>
        <v>0</v>
      </c>
      <c r="AM42" s="123">
        <f>SUMIFS('2. Scope of Works'!$S$10:$S$105,'2. Scope of Works'!$H$10:$H$105,'4. Summary of Resilience Works'!$E42,'2. Scope of Works'!$I$10:$I$105,'4. Summary of Resilience Works'!AM$9)</f>
        <v>0</v>
      </c>
      <c r="AN42" s="123">
        <f>SUMIFS('2. Scope of Works'!$S$10:$S$105,'2. Scope of Works'!$H$10:$H$105,'4. Summary of Resilience Works'!$E42,'2. Scope of Works'!$I$10:$I$105,'4. Summary of Resilience Works'!AN$9)</f>
        <v>0</v>
      </c>
      <c r="AO42" s="123">
        <f>SUMIFS('2. Scope of Works'!$S$10:$S$105,'2. Scope of Works'!$H$10:$H$105,'4. Summary of Resilience Works'!$E42,'2. Scope of Works'!$I$10:$I$105,'4. Summary of Resilience Works'!AO$9)</f>
        <v>0</v>
      </c>
      <c r="AP42" s="123">
        <f>SUMIFS('2. Scope of Works'!$S$10:$S$105,'2. Scope of Works'!$H$10:$H$105,'4. Summary of Resilience Works'!$E42,'2. Scope of Works'!$I$10:$I$105,'4. Summary of Resilience Works'!AP$9)</f>
        <v>0</v>
      </c>
      <c r="AQ42" s="123">
        <f>SUMIFS('2. Scope of Works'!$S$10:$S$105,'2. Scope of Works'!$H$10:$H$105,'4. Summary of Resilience Works'!$E42,'2. Scope of Works'!$I$10:$I$105,'4. Summary of Resilience Works'!AQ$9)</f>
        <v>0</v>
      </c>
      <c r="AR42" s="123">
        <f>SUMIFS('2. Scope of Works'!$S$10:$S$105,'2. Scope of Works'!$H$10:$H$105,'4. Summary of Resilience Works'!$E42,'2. Scope of Works'!$I$10:$I$105,'4. Summary of Resilience Works'!AR$9)</f>
        <v>0</v>
      </c>
      <c r="AS42" s="123">
        <f>SUMIFS('2. Scope of Works'!$S$10:$S$105,'2. Scope of Works'!$H$10:$H$105,'4. Summary of Resilience Works'!$E42,'2. Scope of Works'!$I$10:$I$105,'4. Summary of Resilience Works'!AS$9)</f>
        <v>0</v>
      </c>
      <c r="AT42" s="123">
        <f>SUMIFS('2. Scope of Works'!$S$10:$S$105,'2. Scope of Works'!$H$10:$H$105,'4. Summary of Resilience Works'!$E42,'2. Scope of Works'!$I$10:$I$105,'4. Summary of Resilience Works'!AT$9)</f>
        <v>0</v>
      </c>
      <c r="AU42" s="123">
        <f>SUMIFS('2. Scope of Works'!$S$10:$S$105,'2. Scope of Works'!$H$10:$H$105,'4. Summary of Resilience Works'!$E42,'2. Scope of Works'!$I$10:$I$105,'4. Summary of Resilience Works'!AU$9)</f>
        <v>0</v>
      </c>
      <c r="AV42" s="123">
        <f>SUMIFS('2. Scope of Works'!$S$10:$S$105,'2. Scope of Works'!$H$10:$H$105,'4. Summary of Resilience Works'!$E42,'2. Scope of Works'!$I$10:$I$105,'4. Summary of Resilience Works'!AV$9)</f>
        <v>0</v>
      </c>
      <c r="AW42" s="123">
        <f>SUMIFS('2. Scope of Works'!$S$10:$S$105,'2. Scope of Works'!$H$10:$H$105,'4. Summary of Resilience Works'!$E42,'2. Scope of Works'!$I$10:$I$105,'4. Summary of Resilience Works'!AW$9)</f>
        <v>0</v>
      </c>
      <c r="AX42" s="123">
        <f>SUMIFS('2. Scope of Works'!$S$10:$S$105,'2. Scope of Works'!$H$10:$H$105,'4. Summary of Resilience Works'!$E42,'2. Scope of Works'!$I$10:$I$105,'4. Summary of Resilience Works'!AX$9)</f>
        <v>0</v>
      </c>
      <c r="AY42" s="123">
        <f>SUMIFS('2. Scope of Works'!$S$10:$S$105,'2. Scope of Works'!$H$10:$H$105,'4. Summary of Resilience Works'!$E42,'2. Scope of Works'!$I$10:$I$105,'4. Summary of Resilience Works'!AY$9)</f>
        <v>0</v>
      </c>
      <c r="AZ42" s="123">
        <f>SUMIFS('2. Scope of Works'!$S$10:$S$105,'2. Scope of Works'!$H$10:$H$105,'4. Summary of Resilience Works'!$E42,'2. Scope of Works'!$I$10:$I$105,'4. Summary of Resilience Works'!AZ$9)</f>
        <v>0</v>
      </c>
      <c r="BA42" s="123">
        <f>SUMIFS('2. Scope of Works'!$S$10:$S$105,'2. Scope of Works'!$H$10:$H$105,'4. Summary of Resilience Works'!$E42,'2. Scope of Works'!$I$10:$I$105,'4. Summary of Resilience Works'!BA$9)</f>
        <v>0</v>
      </c>
      <c r="BB42" s="123">
        <f>SUMIFS('2. Scope of Works'!$S$10:$S$105,'2. Scope of Works'!$H$10:$H$105,'4. Summary of Resilience Works'!$E42,'2. Scope of Works'!$I$10:$I$105,'4. Summary of Resilience Works'!BB$9)</f>
        <v>0</v>
      </c>
      <c r="BC42" s="123">
        <f>SUMIFS('2. Scope of Works'!$S$10:$S$105,'2. Scope of Works'!$H$10:$H$105,'4. Summary of Resilience Works'!$E42,'2. Scope of Works'!$I$10:$I$105,'4. Summary of Resilience Works'!BC$9)</f>
        <v>0</v>
      </c>
      <c r="BD42" s="123">
        <f>SUMIFS('2. Scope of Works'!$S$10:$S$105,'2. Scope of Works'!$H$10:$H$105,'4. Summary of Resilience Works'!$E42,'2. Scope of Works'!$I$10:$I$105,'4. Summary of Resilience Works'!BD$9)</f>
        <v>0</v>
      </c>
      <c r="BE42" s="123">
        <f>SUMIFS('2. Scope of Works'!$S$10:$S$105,'2. Scope of Works'!$H$10:$H$105,'4. Summary of Resilience Works'!$E42,'2. Scope of Works'!$I$10:$I$105,'4. Summary of Resilience Works'!BE$9)</f>
        <v>0</v>
      </c>
      <c r="BF42" s="123">
        <f>SUMIFS('2. Scope of Works'!$S$10:$S$105,'2. Scope of Works'!$H$10:$H$105,'4. Summary of Resilience Works'!$E42,'2. Scope of Works'!$I$10:$I$105,'4. Summary of Resilience Works'!BF$9)</f>
        <v>0</v>
      </c>
      <c r="BG42" s="123">
        <f>SUMIFS('2. Scope of Works'!$S$10:$S$105,'2. Scope of Works'!$H$10:$H$105,'4. Summary of Resilience Works'!$E42,'2. Scope of Works'!$I$10:$I$105,'4. Summary of Resilience Works'!BG$9)</f>
        <v>0</v>
      </c>
    </row>
    <row r="43" spans="3:59" s="16" customFormat="1" x14ac:dyDescent="0.3">
      <c r="C43" s="124" t="s">
        <v>261</v>
      </c>
      <c r="D43" s="15" t="s">
        <v>262</v>
      </c>
      <c r="E43" s="119" t="s">
        <v>271</v>
      </c>
      <c r="F43" s="120" t="s">
        <v>272</v>
      </c>
      <c r="H43" s="121" t="str">
        <f>IF(SUMIF('2. Scope of Works'!$H$10:$H$105,'4. Summary of Resilience Works'!E43,'2. Scope of Works'!$Q$10:$Q$105)=0,"",SUMIF('2. Scope of Works'!$H$10:$H$105,'4. Summary of Resilience Works'!E43,'2. Scope of Works'!$Q$10:$Q$105))</f>
        <v/>
      </c>
      <c r="I43" s="121" t="str">
        <f>IF(SUMIF('2. Scope of Works'!$H$10:$H$105,'4. Summary of Resilience Works'!E43,'2. Scope of Works'!$R$10:$R$105)=0,"",SUMIF('2. Scope of Works'!$H$10:$H$105,'4. Summary of Resilience Works'!E43,'2. Scope of Works'!$R$10:$R$105))</f>
        <v/>
      </c>
      <c r="J43" s="121" t="str">
        <f>IF(SUMIF('2. Scope of Works'!$H$10:$H$105,'4. Summary of Resilience Works'!E43,'2. Scope of Works'!$S$10:$S$105)=0,"",SUMIF('2. Scope of Works'!$H$10:$H$105,'4. Summary of Resilience Works'!E43,'2. Scope of Works'!$S$10:$S$105))</f>
        <v/>
      </c>
      <c r="K43" s="122" t="str">
        <f>IF(SUMIFS('2. Scope of Works'!$S$10:$S$105,'2. Scope of Works'!$H$10:$H$105,$E43,'2. Scope of Works'!$P$10:$P$105,"Y")&gt;0,"Y","")</f>
        <v/>
      </c>
      <c r="O43" s="123">
        <f>SUMIFS('2. Scope of Works'!$S$10:$S$105,'2. Scope of Works'!$H$10:$H$105,'4. Summary of Resilience Works'!$E43,'2. Scope of Works'!$I$10:$I$105,'4. Summary of Resilience Works'!O$9)</f>
        <v>0</v>
      </c>
      <c r="P43" s="123">
        <f>SUMIFS('2. Scope of Works'!$S$10:$S$105,'2. Scope of Works'!$H$10:$H$105,'4. Summary of Resilience Works'!$E43,'2. Scope of Works'!$I$10:$I$105,'4. Summary of Resilience Works'!P$9)</f>
        <v>0</v>
      </c>
      <c r="Q43" s="123">
        <f>SUMIFS('2. Scope of Works'!$S$10:$S$105,'2. Scope of Works'!$H$10:$H$105,'4. Summary of Resilience Works'!$E43,'2. Scope of Works'!$I$10:$I$105,'4. Summary of Resilience Works'!Q$9)</f>
        <v>0</v>
      </c>
      <c r="R43" s="123">
        <f>SUMIFS('2. Scope of Works'!$S$10:$S$105,'2. Scope of Works'!$H$10:$H$105,'4. Summary of Resilience Works'!$E43,'2. Scope of Works'!$I$10:$I$105,'4. Summary of Resilience Works'!R$9)</f>
        <v>0</v>
      </c>
      <c r="S43" s="123">
        <f>SUMIFS('2. Scope of Works'!$S$10:$S$105,'2. Scope of Works'!$H$10:$H$105,'4. Summary of Resilience Works'!$E43,'2. Scope of Works'!$I$10:$I$105,'4. Summary of Resilience Works'!S$9)</f>
        <v>0</v>
      </c>
      <c r="T43" s="123">
        <f>SUMIFS('2. Scope of Works'!$S$10:$S$105,'2. Scope of Works'!$H$10:$H$105,'4. Summary of Resilience Works'!$E43,'2. Scope of Works'!$I$10:$I$105,'4. Summary of Resilience Works'!T$9)</f>
        <v>0</v>
      </c>
      <c r="U43" s="123">
        <f>SUMIFS('2. Scope of Works'!$S$10:$S$105,'2. Scope of Works'!$H$10:$H$105,'4. Summary of Resilience Works'!$E43,'2. Scope of Works'!$I$10:$I$105,'4. Summary of Resilience Works'!U$9)</f>
        <v>0</v>
      </c>
      <c r="V43" s="123">
        <f>SUMIFS('2. Scope of Works'!$S$10:$S$105,'2. Scope of Works'!$H$10:$H$105,'4. Summary of Resilience Works'!$E43,'2. Scope of Works'!$I$10:$I$105,'4. Summary of Resilience Works'!V$9)</f>
        <v>0</v>
      </c>
      <c r="W43" s="123">
        <f>SUMIFS('2. Scope of Works'!$S$10:$S$105,'2. Scope of Works'!$H$10:$H$105,'4. Summary of Resilience Works'!$E43,'2. Scope of Works'!$I$10:$I$105,'4. Summary of Resilience Works'!W$9)</f>
        <v>0</v>
      </c>
      <c r="X43" s="123">
        <f>SUMIFS('2. Scope of Works'!$S$10:$S$105,'2. Scope of Works'!$H$10:$H$105,'4. Summary of Resilience Works'!$E43,'2. Scope of Works'!$I$10:$I$105,'4. Summary of Resilience Works'!X$9)</f>
        <v>0</v>
      </c>
      <c r="Y43" s="123">
        <f>SUMIFS('2. Scope of Works'!$S$10:$S$105,'2. Scope of Works'!$H$10:$H$105,'4. Summary of Resilience Works'!$E43,'2. Scope of Works'!$I$10:$I$105,'4. Summary of Resilience Works'!Y$9)</f>
        <v>0</v>
      </c>
      <c r="Z43" s="123">
        <f>SUMIFS('2. Scope of Works'!$S$10:$S$105,'2. Scope of Works'!$H$10:$H$105,'4. Summary of Resilience Works'!$E43,'2. Scope of Works'!$I$10:$I$105,'4. Summary of Resilience Works'!Z$9)</f>
        <v>0</v>
      </c>
      <c r="AA43" s="123">
        <f>SUMIFS('2. Scope of Works'!$S$10:$S$105,'2. Scope of Works'!$H$10:$H$105,'4. Summary of Resilience Works'!$E43,'2. Scope of Works'!$I$10:$I$105,'4. Summary of Resilience Works'!AA$9)</f>
        <v>0</v>
      </c>
      <c r="AB43" s="123">
        <f>SUMIFS('2. Scope of Works'!$S$10:$S$105,'2. Scope of Works'!$H$10:$H$105,'4. Summary of Resilience Works'!$E43,'2. Scope of Works'!$I$10:$I$105,'4. Summary of Resilience Works'!AB$9)</f>
        <v>0</v>
      </c>
      <c r="AC43" s="123">
        <f>SUMIFS('2. Scope of Works'!$S$10:$S$105,'2. Scope of Works'!$H$10:$H$105,'4. Summary of Resilience Works'!$E43,'2. Scope of Works'!$I$10:$I$105,'4. Summary of Resilience Works'!AC$9)</f>
        <v>0</v>
      </c>
      <c r="AD43" s="123">
        <f>SUMIFS('2. Scope of Works'!$S$10:$S$105,'2. Scope of Works'!$H$10:$H$105,'4. Summary of Resilience Works'!$E43,'2. Scope of Works'!$I$10:$I$105,'4. Summary of Resilience Works'!AD$9)</f>
        <v>0</v>
      </c>
      <c r="AE43" s="123">
        <f>SUMIFS('2. Scope of Works'!$S$10:$S$105,'2. Scope of Works'!$H$10:$H$105,'4. Summary of Resilience Works'!$E43,'2. Scope of Works'!$I$10:$I$105,'4. Summary of Resilience Works'!AE$9)</f>
        <v>0</v>
      </c>
      <c r="AF43" s="123">
        <f>SUMIFS('2. Scope of Works'!$S$10:$S$105,'2. Scope of Works'!$H$10:$H$105,'4. Summary of Resilience Works'!$E43,'2. Scope of Works'!$I$10:$I$105,'4. Summary of Resilience Works'!AF$9)</f>
        <v>0</v>
      </c>
      <c r="AG43" s="123">
        <f>SUMIFS('2. Scope of Works'!$S$10:$S$105,'2. Scope of Works'!$H$10:$H$105,'4. Summary of Resilience Works'!$E43,'2. Scope of Works'!$I$10:$I$105,'4. Summary of Resilience Works'!AG$9)</f>
        <v>0</v>
      </c>
      <c r="AH43" s="123">
        <f>SUMIFS('2. Scope of Works'!$S$10:$S$105,'2. Scope of Works'!$H$10:$H$105,'4. Summary of Resilience Works'!$E43,'2. Scope of Works'!$I$10:$I$105,'4. Summary of Resilience Works'!AH$9)</f>
        <v>0</v>
      </c>
      <c r="AI43" s="123">
        <f>SUMIFS('2. Scope of Works'!$S$10:$S$105,'2. Scope of Works'!$H$10:$H$105,'4. Summary of Resilience Works'!$E43,'2. Scope of Works'!$I$10:$I$105,'4. Summary of Resilience Works'!AI$9)</f>
        <v>0</v>
      </c>
      <c r="AJ43" s="123">
        <f>SUMIFS('2. Scope of Works'!$S$10:$S$105,'2. Scope of Works'!$H$10:$H$105,'4. Summary of Resilience Works'!$E43,'2. Scope of Works'!$I$10:$I$105,'4. Summary of Resilience Works'!AJ$9)</f>
        <v>0</v>
      </c>
      <c r="AK43" s="123">
        <f>SUMIFS('2. Scope of Works'!$S$10:$S$105,'2. Scope of Works'!$H$10:$H$105,'4. Summary of Resilience Works'!$E43,'2. Scope of Works'!$I$10:$I$105,'4. Summary of Resilience Works'!AK$9)</f>
        <v>0</v>
      </c>
      <c r="AL43" s="123">
        <f>SUMIFS('2. Scope of Works'!$S$10:$S$105,'2. Scope of Works'!$H$10:$H$105,'4. Summary of Resilience Works'!$E43,'2. Scope of Works'!$I$10:$I$105,'4. Summary of Resilience Works'!AL$9)</f>
        <v>0</v>
      </c>
      <c r="AM43" s="123">
        <f>SUMIFS('2. Scope of Works'!$S$10:$S$105,'2. Scope of Works'!$H$10:$H$105,'4. Summary of Resilience Works'!$E43,'2. Scope of Works'!$I$10:$I$105,'4. Summary of Resilience Works'!AM$9)</f>
        <v>0</v>
      </c>
      <c r="AN43" s="123">
        <f>SUMIFS('2. Scope of Works'!$S$10:$S$105,'2. Scope of Works'!$H$10:$H$105,'4. Summary of Resilience Works'!$E43,'2. Scope of Works'!$I$10:$I$105,'4. Summary of Resilience Works'!AN$9)</f>
        <v>0</v>
      </c>
      <c r="AO43" s="123">
        <f>SUMIFS('2. Scope of Works'!$S$10:$S$105,'2. Scope of Works'!$H$10:$H$105,'4. Summary of Resilience Works'!$E43,'2. Scope of Works'!$I$10:$I$105,'4. Summary of Resilience Works'!AO$9)</f>
        <v>0</v>
      </c>
      <c r="AP43" s="123">
        <f>SUMIFS('2. Scope of Works'!$S$10:$S$105,'2. Scope of Works'!$H$10:$H$105,'4. Summary of Resilience Works'!$E43,'2. Scope of Works'!$I$10:$I$105,'4. Summary of Resilience Works'!AP$9)</f>
        <v>0</v>
      </c>
      <c r="AQ43" s="123">
        <f>SUMIFS('2. Scope of Works'!$S$10:$S$105,'2. Scope of Works'!$H$10:$H$105,'4. Summary of Resilience Works'!$E43,'2. Scope of Works'!$I$10:$I$105,'4. Summary of Resilience Works'!AQ$9)</f>
        <v>0</v>
      </c>
      <c r="AR43" s="123">
        <f>SUMIFS('2. Scope of Works'!$S$10:$S$105,'2. Scope of Works'!$H$10:$H$105,'4. Summary of Resilience Works'!$E43,'2. Scope of Works'!$I$10:$I$105,'4. Summary of Resilience Works'!AR$9)</f>
        <v>0</v>
      </c>
      <c r="AS43" s="123">
        <f>SUMIFS('2. Scope of Works'!$S$10:$S$105,'2. Scope of Works'!$H$10:$H$105,'4. Summary of Resilience Works'!$E43,'2. Scope of Works'!$I$10:$I$105,'4. Summary of Resilience Works'!AS$9)</f>
        <v>0</v>
      </c>
      <c r="AT43" s="123">
        <f>SUMIFS('2. Scope of Works'!$S$10:$S$105,'2. Scope of Works'!$H$10:$H$105,'4. Summary of Resilience Works'!$E43,'2. Scope of Works'!$I$10:$I$105,'4. Summary of Resilience Works'!AT$9)</f>
        <v>0</v>
      </c>
      <c r="AU43" s="123">
        <f>SUMIFS('2. Scope of Works'!$S$10:$S$105,'2. Scope of Works'!$H$10:$H$105,'4. Summary of Resilience Works'!$E43,'2. Scope of Works'!$I$10:$I$105,'4. Summary of Resilience Works'!AU$9)</f>
        <v>0</v>
      </c>
      <c r="AV43" s="123">
        <f>SUMIFS('2. Scope of Works'!$S$10:$S$105,'2. Scope of Works'!$H$10:$H$105,'4. Summary of Resilience Works'!$E43,'2. Scope of Works'!$I$10:$I$105,'4. Summary of Resilience Works'!AV$9)</f>
        <v>0</v>
      </c>
      <c r="AW43" s="123">
        <f>SUMIFS('2. Scope of Works'!$S$10:$S$105,'2. Scope of Works'!$H$10:$H$105,'4. Summary of Resilience Works'!$E43,'2. Scope of Works'!$I$10:$I$105,'4. Summary of Resilience Works'!AW$9)</f>
        <v>0</v>
      </c>
      <c r="AX43" s="123">
        <f>SUMIFS('2. Scope of Works'!$S$10:$S$105,'2. Scope of Works'!$H$10:$H$105,'4. Summary of Resilience Works'!$E43,'2. Scope of Works'!$I$10:$I$105,'4. Summary of Resilience Works'!AX$9)</f>
        <v>0</v>
      </c>
      <c r="AY43" s="123">
        <f>SUMIFS('2. Scope of Works'!$S$10:$S$105,'2. Scope of Works'!$H$10:$H$105,'4. Summary of Resilience Works'!$E43,'2. Scope of Works'!$I$10:$I$105,'4. Summary of Resilience Works'!AY$9)</f>
        <v>0</v>
      </c>
      <c r="AZ43" s="123">
        <f>SUMIFS('2. Scope of Works'!$S$10:$S$105,'2. Scope of Works'!$H$10:$H$105,'4. Summary of Resilience Works'!$E43,'2. Scope of Works'!$I$10:$I$105,'4. Summary of Resilience Works'!AZ$9)</f>
        <v>0</v>
      </c>
      <c r="BA43" s="123">
        <f>SUMIFS('2. Scope of Works'!$S$10:$S$105,'2. Scope of Works'!$H$10:$H$105,'4. Summary of Resilience Works'!$E43,'2. Scope of Works'!$I$10:$I$105,'4. Summary of Resilience Works'!BA$9)</f>
        <v>0</v>
      </c>
      <c r="BB43" s="123">
        <f>SUMIFS('2. Scope of Works'!$S$10:$S$105,'2. Scope of Works'!$H$10:$H$105,'4. Summary of Resilience Works'!$E43,'2. Scope of Works'!$I$10:$I$105,'4. Summary of Resilience Works'!BB$9)</f>
        <v>0</v>
      </c>
      <c r="BC43" s="123">
        <f>SUMIFS('2. Scope of Works'!$S$10:$S$105,'2. Scope of Works'!$H$10:$H$105,'4. Summary of Resilience Works'!$E43,'2. Scope of Works'!$I$10:$I$105,'4. Summary of Resilience Works'!BC$9)</f>
        <v>0</v>
      </c>
      <c r="BD43" s="123">
        <f>SUMIFS('2. Scope of Works'!$S$10:$S$105,'2. Scope of Works'!$H$10:$H$105,'4. Summary of Resilience Works'!$E43,'2. Scope of Works'!$I$10:$I$105,'4. Summary of Resilience Works'!BD$9)</f>
        <v>0</v>
      </c>
      <c r="BE43" s="123">
        <f>SUMIFS('2. Scope of Works'!$S$10:$S$105,'2. Scope of Works'!$H$10:$H$105,'4. Summary of Resilience Works'!$E43,'2. Scope of Works'!$I$10:$I$105,'4. Summary of Resilience Works'!BE$9)</f>
        <v>0</v>
      </c>
      <c r="BF43" s="123">
        <f>SUMIFS('2. Scope of Works'!$S$10:$S$105,'2. Scope of Works'!$H$10:$H$105,'4. Summary of Resilience Works'!$E43,'2. Scope of Works'!$I$10:$I$105,'4. Summary of Resilience Works'!BF$9)</f>
        <v>0</v>
      </c>
      <c r="BG43" s="123">
        <f>SUMIFS('2. Scope of Works'!$S$10:$S$105,'2. Scope of Works'!$H$10:$H$105,'4. Summary of Resilience Works'!$E43,'2. Scope of Works'!$I$10:$I$105,'4. Summary of Resilience Works'!BG$9)</f>
        <v>0</v>
      </c>
    </row>
    <row r="44" spans="3:59" s="16" customFormat="1" x14ac:dyDescent="0.3">
      <c r="C44" s="125" t="s">
        <v>261</v>
      </c>
      <c r="D44" s="126" t="s">
        <v>262</v>
      </c>
      <c r="E44" s="119" t="s">
        <v>273</v>
      </c>
      <c r="F44" s="120" t="s">
        <v>274</v>
      </c>
      <c r="H44" s="121" t="str">
        <f>IF(SUMIF('2. Scope of Works'!$H$10:$H$105,'4. Summary of Resilience Works'!E44,'2. Scope of Works'!$Q$10:$Q$105)=0,"",SUMIF('2. Scope of Works'!$H$10:$H$105,'4. Summary of Resilience Works'!E44,'2. Scope of Works'!$Q$10:$Q$105))</f>
        <v/>
      </c>
      <c r="I44" s="121" t="str">
        <f>IF(SUMIF('2. Scope of Works'!$H$10:$H$105,'4. Summary of Resilience Works'!E44,'2. Scope of Works'!$R$10:$R$105)=0,"",SUMIF('2. Scope of Works'!$H$10:$H$105,'4. Summary of Resilience Works'!E44,'2. Scope of Works'!$R$10:$R$105))</f>
        <v/>
      </c>
      <c r="J44" s="121" t="str">
        <f>IF(SUMIF('2. Scope of Works'!$H$10:$H$105,'4. Summary of Resilience Works'!E44,'2. Scope of Works'!$S$10:$S$105)=0,"",SUMIF('2. Scope of Works'!$H$10:$H$105,'4. Summary of Resilience Works'!E44,'2. Scope of Works'!$S$10:$S$105))</f>
        <v/>
      </c>
      <c r="K44" s="122" t="str">
        <f>IF(SUMIFS('2. Scope of Works'!$S$10:$S$105,'2. Scope of Works'!$H$10:$H$105,$E44,'2. Scope of Works'!$P$10:$P$105,"Y")&gt;0,"Y","")</f>
        <v/>
      </c>
      <c r="O44" s="123">
        <f>SUMIFS('2. Scope of Works'!$S$10:$S$105,'2. Scope of Works'!$H$10:$H$105,'4. Summary of Resilience Works'!$E44,'2. Scope of Works'!$I$10:$I$105,'4. Summary of Resilience Works'!O$9)</f>
        <v>0</v>
      </c>
      <c r="P44" s="123">
        <f>SUMIFS('2. Scope of Works'!$S$10:$S$105,'2. Scope of Works'!$H$10:$H$105,'4. Summary of Resilience Works'!$E44,'2. Scope of Works'!$I$10:$I$105,'4. Summary of Resilience Works'!P$9)</f>
        <v>0</v>
      </c>
      <c r="Q44" s="123">
        <f>SUMIFS('2. Scope of Works'!$S$10:$S$105,'2. Scope of Works'!$H$10:$H$105,'4. Summary of Resilience Works'!$E44,'2. Scope of Works'!$I$10:$I$105,'4. Summary of Resilience Works'!Q$9)</f>
        <v>0</v>
      </c>
      <c r="R44" s="123">
        <f>SUMIFS('2. Scope of Works'!$S$10:$S$105,'2. Scope of Works'!$H$10:$H$105,'4. Summary of Resilience Works'!$E44,'2. Scope of Works'!$I$10:$I$105,'4. Summary of Resilience Works'!R$9)</f>
        <v>0</v>
      </c>
      <c r="S44" s="123">
        <f>SUMIFS('2. Scope of Works'!$S$10:$S$105,'2. Scope of Works'!$H$10:$H$105,'4. Summary of Resilience Works'!$E44,'2. Scope of Works'!$I$10:$I$105,'4. Summary of Resilience Works'!S$9)</f>
        <v>0</v>
      </c>
      <c r="T44" s="123">
        <f>SUMIFS('2. Scope of Works'!$S$10:$S$105,'2. Scope of Works'!$H$10:$H$105,'4. Summary of Resilience Works'!$E44,'2. Scope of Works'!$I$10:$I$105,'4. Summary of Resilience Works'!T$9)</f>
        <v>0</v>
      </c>
      <c r="U44" s="123">
        <f>SUMIFS('2. Scope of Works'!$S$10:$S$105,'2. Scope of Works'!$H$10:$H$105,'4. Summary of Resilience Works'!$E44,'2. Scope of Works'!$I$10:$I$105,'4. Summary of Resilience Works'!U$9)</f>
        <v>0</v>
      </c>
      <c r="V44" s="123">
        <f>SUMIFS('2. Scope of Works'!$S$10:$S$105,'2. Scope of Works'!$H$10:$H$105,'4. Summary of Resilience Works'!$E44,'2. Scope of Works'!$I$10:$I$105,'4. Summary of Resilience Works'!V$9)</f>
        <v>0</v>
      </c>
      <c r="W44" s="123">
        <f>SUMIFS('2. Scope of Works'!$S$10:$S$105,'2. Scope of Works'!$H$10:$H$105,'4. Summary of Resilience Works'!$E44,'2. Scope of Works'!$I$10:$I$105,'4. Summary of Resilience Works'!W$9)</f>
        <v>0</v>
      </c>
      <c r="X44" s="123">
        <f>SUMIFS('2. Scope of Works'!$S$10:$S$105,'2. Scope of Works'!$H$10:$H$105,'4. Summary of Resilience Works'!$E44,'2. Scope of Works'!$I$10:$I$105,'4. Summary of Resilience Works'!X$9)</f>
        <v>0</v>
      </c>
      <c r="Y44" s="123">
        <f>SUMIFS('2. Scope of Works'!$S$10:$S$105,'2. Scope of Works'!$H$10:$H$105,'4. Summary of Resilience Works'!$E44,'2. Scope of Works'!$I$10:$I$105,'4. Summary of Resilience Works'!Y$9)</f>
        <v>0</v>
      </c>
      <c r="Z44" s="123">
        <f>SUMIFS('2. Scope of Works'!$S$10:$S$105,'2. Scope of Works'!$H$10:$H$105,'4. Summary of Resilience Works'!$E44,'2. Scope of Works'!$I$10:$I$105,'4. Summary of Resilience Works'!Z$9)</f>
        <v>0</v>
      </c>
      <c r="AA44" s="123">
        <f>SUMIFS('2. Scope of Works'!$S$10:$S$105,'2. Scope of Works'!$H$10:$H$105,'4. Summary of Resilience Works'!$E44,'2. Scope of Works'!$I$10:$I$105,'4. Summary of Resilience Works'!AA$9)</f>
        <v>0</v>
      </c>
      <c r="AB44" s="123">
        <f>SUMIFS('2. Scope of Works'!$S$10:$S$105,'2. Scope of Works'!$H$10:$H$105,'4. Summary of Resilience Works'!$E44,'2. Scope of Works'!$I$10:$I$105,'4. Summary of Resilience Works'!AB$9)</f>
        <v>0</v>
      </c>
      <c r="AC44" s="123">
        <f>SUMIFS('2. Scope of Works'!$S$10:$S$105,'2. Scope of Works'!$H$10:$H$105,'4. Summary of Resilience Works'!$E44,'2. Scope of Works'!$I$10:$I$105,'4. Summary of Resilience Works'!AC$9)</f>
        <v>0</v>
      </c>
      <c r="AD44" s="123">
        <f>SUMIFS('2. Scope of Works'!$S$10:$S$105,'2. Scope of Works'!$H$10:$H$105,'4. Summary of Resilience Works'!$E44,'2. Scope of Works'!$I$10:$I$105,'4. Summary of Resilience Works'!AD$9)</f>
        <v>0</v>
      </c>
      <c r="AE44" s="123">
        <f>SUMIFS('2. Scope of Works'!$S$10:$S$105,'2. Scope of Works'!$H$10:$H$105,'4. Summary of Resilience Works'!$E44,'2. Scope of Works'!$I$10:$I$105,'4. Summary of Resilience Works'!AE$9)</f>
        <v>0</v>
      </c>
      <c r="AF44" s="123">
        <f>SUMIFS('2. Scope of Works'!$S$10:$S$105,'2. Scope of Works'!$H$10:$H$105,'4. Summary of Resilience Works'!$E44,'2. Scope of Works'!$I$10:$I$105,'4. Summary of Resilience Works'!AF$9)</f>
        <v>0</v>
      </c>
      <c r="AG44" s="123">
        <f>SUMIFS('2. Scope of Works'!$S$10:$S$105,'2. Scope of Works'!$H$10:$H$105,'4. Summary of Resilience Works'!$E44,'2. Scope of Works'!$I$10:$I$105,'4. Summary of Resilience Works'!AG$9)</f>
        <v>0</v>
      </c>
      <c r="AH44" s="123">
        <f>SUMIFS('2. Scope of Works'!$S$10:$S$105,'2. Scope of Works'!$H$10:$H$105,'4. Summary of Resilience Works'!$E44,'2. Scope of Works'!$I$10:$I$105,'4. Summary of Resilience Works'!AH$9)</f>
        <v>0</v>
      </c>
      <c r="AI44" s="123">
        <f>SUMIFS('2. Scope of Works'!$S$10:$S$105,'2. Scope of Works'!$H$10:$H$105,'4. Summary of Resilience Works'!$E44,'2. Scope of Works'!$I$10:$I$105,'4. Summary of Resilience Works'!AI$9)</f>
        <v>0</v>
      </c>
      <c r="AJ44" s="123">
        <f>SUMIFS('2. Scope of Works'!$S$10:$S$105,'2. Scope of Works'!$H$10:$H$105,'4. Summary of Resilience Works'!$E44,'2. Scope of Works'!$I$10:$I$105,'4. Summary of Resilience Works'!AJ$9)</f>
        <v>0</v>
      </c>
      <c r="AK44" s="123">
        <f>SUMIFS('2. Scope of Works'!$S$10:$S$105,'2. Scope of Works'!$H$10:$H$105,'4. Summary of Resilience Works'!$E44,'2. Scope of Works'!$I$10:$I$105,'4. Summary of Resilience Works'!AK$9)</f>
        <v>0</v>
      </c>
      <c r="AL44" s="123">
        <f>SUMIFS('2. Scope of Works'!$S$10:$S$105,'2. Scope of Works'!$H$10:$H$105,'4. Summary of Resilience Works'!$E44,'2. Scope of Works'!$I$10:$I$105,'4. Summary of Resilience Works'!AL$9)</f>
        <v>0</v>
      </c>
      <c r="AM44" s="123">
        <f>SUMIFS('2. Scope of Works'!$S$10:$S$105,'2. Scope of Works'!$H$10:$H$105,'4. Summary of Resilience Works'!$E44,'2. Scope of Works'!$I$10:$I$105,'4. Summary of Resilience Works'!AM$9)</f>
        <v>0</v>
      </c>
      <c r="AN44" s="123">
        <f>SUMIFS('2. Scope of Works'!$S$10:$S$105,'2. Scope of Works'!$H$10:$H$105,'4. Summary of Resilience Works'!$E44,'2. Scope of Works'!$I$10:$I$105,'4. Summary of Resilience Works'!AN$9)</f>
        <v>0</v>
      </c>
      <c r="AO44" s="123">
        <f>SUMIFS('2. Scope of Works'!$S$10:$S$105,'2. Scope of Works'!$H$10:$H$105,'4. Summary of Resilience Works'!$E44,'2. Scope of Works'!$I$10:$I$105,'4. Summary of Resilience Works'!AO$9)</f>
        <v>0</v>
      </c>
      <c r="AP44" s="123">
        <f>SUMIFS('2. Scope of Works'!$S$10:$S$105,'2. Scope of Works'!$H$10:$H$105,'4. Summary of Resilience Works'!$E44,'2. Scope of Works'!$I$10:$I$105,'4. Summary of Resilience Works'!AP$9)</f>
        <v>0</v>
      </c>
      <c r="AQ44" s="123">
        <f>SUMIFS('2. Scope of Works'!$S$10:$S$105,'2. Scope of Works'!$H$10:$H$105,'4. Summary of Resilience Works'!$E44,'2. Scope of Works'!$I$10:$I$105,'4. Summary of Resilience Works'!AQ$9)</f>
        <v>0</v>
      </c>
      <c r="AR44" s="123">
        <f>SUMIFS('2. Scope of Works'!$S$10:$S$105,'2. Scope of Works'!$H$10:$H$105,'4. Summary of Resilience Works'!$E44,'2. Scope of Works'!$I$10:$I$105,'4. Summary of Resilience Works'!AR$9)</f>
        <v>0</v>
      </c>
      <c r="AS44" s="123">
        <f>SUMIFS('2. Scope of Works'!$S$10:$S$105,'2. Scope of Works'!$H$10:$H$105,'4. Summary of Resilience Works'!$E44,'2. Scope of Works'!$I$10:$I$105,'4. Summary of Resilience Works'!AS$9)</f>
        <v>0</v>
      </c>
      <c r="AT44" s="123">
        <f>SUMIFS('2. Scope of Works'!$S$10:$S$105,'2. Scope of Works'!$H$10:$H$105,'4. Summary of Resilience Works'!$E44,'2. Scope of Works'!$I$10:$I$105,'4. Summary of Resilience Works'!AT$9)</f>
        <v>0</v>
      </c>
      <c r="AU44" s="123">
        <f>SUMIFS('2. Scope of Works'!$S$10:$S$105,'2. Scope of Works'!$H$10:$H$105,'4. Summary of Resilience Works'!$E44,'2. Scope of Works'!$I$10:$I$105,'4. Summary of Resilience Works'!AU$9)</f>
        <v>0</v>
      </c>
      <c r="AV44" s="123">
        <f>SUMIFS('2. Scope of Works'!$S$10:$S$105,'2. Scope of Works'!$H$10:$H$105,'4. Summary of Resilience Works'!$E44,'2. Scope of Works'!$I$10:$I$105,'4. Summary of Resilience Works'!AV$9)</f>
        <v>0</v>
      </c>
      <c r="AW44" s="123">
        <f>SUMIFS('2. Scope of Works'!$S$10:$S$105,'2. Scope of Works'!$H$10:$H$105,'4. Summary of Resilience Works'!$E44,'2. Scope of Works'!$I$10:$I$105,'4. Summary of Resilience Works'!AW$9)</f>
        <v>0</v>
      </c>
      <c r="AX44" s="123">
        <f>SUMIFS('2. Scope of Works'!$S$10:$S$105,'2. Scope of Works'!$H$10:$H$105,'4. Summary of Resilience Works'!$E44,'2. Scope of Works'!$I$10:$I$105,'4. Summary of Resilience Works'!AX$9)</f>
        <v>0</v>
      </c>
      <c r="AY44" s="123">
        <f>SUMIFS('2. Scope of Works'!$S$10:$S$105,'2. Scope of Works'!$H$10:$H$105,'4. Summary of Resilience Works'!$E44,'2. Scope of Works'!$I$10:$I$105,'4. Summary of Resilience Works'!AY$9)</f>
        <v>0</v>
      </c>
      <c r="AZ44" s="123">
        <f>SUMIFS('2. Scope of Works'!$S$10:$S$105,'2. Scope of Works'!$H$10:$H$105,'4. Summary of Resilience Works'!$E44,'2. Scope of Works'!$I$10:$I$105,'4. Summary of Resilience Works'!AZ$9)</f>
        <v>0</v>
      </c>
      <c r="BA44" s="123">
        <f>SUMIFS('2. Scope of Works'!$S$10:$S$105,'2. Scope of Works'!$H$10:$H$105,'4. Summary of Resilience Works'!$E44,'2. Scope of Works'!$I$10:$I$105,'4. Summary of Resilience Works'!BA$9)</f>
        <v>0</v>
      </c>
      <c r="BB44" s="123">
        <f>SUMIFS('2. Scope of Works'!$S$10:$S$105,'2. Scope of Works'!$H$10:$H$105,'4. Summary of Resilience Works'!$E44,'2. Scope of Works'!$I$10:$I$105,'4. Summary of Resilience Works'!BB$9)</f>
        <v>0</v>
      </c>
      <c r="BC44" s="123">
        <f>SUMIFS('2. Scope of Works'!$S$10:$S$105,'2. Scope of Works'!$H$10:$H$105,'4. Summary of Resilience Works'!$E44,'2. Scope of Works'!$I$10:$I$105,'4. Summary of Resilience Works'!BC$9)</f>
        <v>0</v>
      </c>
      <c r="BD44" s="123">
        <f>SUMIFS('2. Scope of Works'!$S$10:$S$105,'2. Scope of Works'!$H$10:$H$105,'4. Summary of Resilience Works'!$E44,'2. Scope of Works'!$I$10:$I$105,'4. Summary of Resilience Works'!BD$9)</f>
        <v>0</v>
      </c>
      <c r="BE44" s="123">
        <f>SUMIFS('2. Scope of Works'!$S$10:$S$105,'2. Scope of Works'!$H$10:$H$105,'4. Summary of Resilience Works'!$E44,'2. Scope of Works'!$I$10:$I$105,'4. Summary of Resilience Works'!BE$9)</f>
        <v>0</v>
      </c>
      <c r="BF44" s="123">
        <f>SUMIFS('2. Scope of Works'!$S$10:$S$105,'2. Scope of Works'!$H$10:$H$105,'4. Summary of Resilience Works'!$E44,'2. Scope of Works'!$I$10:$I$105,'4. Summary of Resilience Works'!BF$9)</f>
        <v>0</v>
      </c>
      <c r="BG44" s="123">
        <f>SUMIFS('2. Scope of Works'!$S$10:$S$105,'2. Scope of Works'!$H$10:$H$105,'4. Summary of Resilience Works'!$E44,'2. Scope of Works'!$I$10:$I$105,'4. Summary of Resilience Works'!BG$9)</f>
        <v>0</v>
      </c>
    </row>
    <row r="45" spans="3:59" s="16" customFormat="1" x14ac:dyDescent="0.3">
      <c r="C45" s="127" t="s">
        <v>275</v>
      </c>
      <c r="D45" s="128" t="s">
        <v>276</v>
      </c>
      <c r="E45" s="119" t="s">
        <v>277</v>
      </c>
      <c r="F45" s="120" t="s">
        <v>278</v>
      </c>
      <c r="H45" s="121" t="str">
        <f>IF(SUMIF('2. Scope of Works'!$H$10:$H$105,'4. Summary of Resilience Works'!E45,'2. Scope of Works'!$Q$10:$Q$105)=0,"",SUMIF('2. Scope of Works'!$H$10:$H$105,'4. Summary of Resilience Works'!E45,'2. Scope of Works'!$Q$10:$Q$105))</f>
        <v/>
      </c>
      <c r="I45" s="121" t="str">
        <f>IF(SUMIF('2. Scope of Works'!$H$10:$H$105,'4. Summary of Resilience Works'!E45,'2. Scope of Works'!$R$10:$R$105)=0,"",SUMIF('2. Scope of Works'!$H$10:$H$105,'4. Summary of Resilience Works'!E45,'2. Scope of Works'!$R$10:$R$105))</f>
        <v/>
      </c>
      <c r="J45" s="121" t="str">
        <f>IF(SUMIF('2. Scope of Works'!$H$10:$H$105,'4. Summary of Resilience Works'!E45,'2. Scope of Works'!$S$10:$S$105)=0,"",SUMIF('2. Scope of Works'!$H$10:$H$105,'4. Summary of Resilience Works'!E45,'2. Scope of Works'!$S$10:$S$105))</f>
        <v/>
      </c>
      <c r="K45" s="122" t="str">
        <f>IF(SUMIFS('2. Scope of Works'!$S$10:$S$105,'2. Scope of Works'!$H$10:$H$105,$E45,'2. Scope of Works'!$P$10:$P$105,"Y")&gt;0,"Y","")</f>
        <v/>
      </c>
      <c r="O45" s="123">
        <f>SUMIFS('2. Scope of Works'!$S$10:$S$105,'2. Scope of Works'!$H$10:$H$105,'4. Summary of Resilience Works'!$E45,'2. Scope of Works'!$I$10:$I$105,'4. Summary of Resilience Works'!O$9)</f>
        <v>0</v>
      </c>
      <c r="P45" s="123">
        <f>SUMIFS('2. Scope of Works'!$S$10:$S$105,'2. Scope of Works'!$H$10:$H$105,'4. Summary of Resilience Works'!$E45,'2. Scope of Works'!$I$10:$I$105,'4. Summary of Resilience Works'!P$9)</f>
        <v>0</v>
      </c>
      <c r="Q45" s="123">
        <f>SUMIFS('2. Scope of Works'!$S$10:$S$105,'2. Scope of Works'!$H$10:$H$105,'4. Summary of Resilience Works'!$E45,'2. Scope of Works'!$I$10:$I$105,'4. Summary of Resilience Works'!Q$9)</f>
        <v>0</v>
      </c>
      <c r="R45" s="123">
        <f>SUMIFS('2. Scope of Works'!$S$10:$S$105,'2. Scope of Works'!$H$10:$H$105,'4. Summary of Resilience Works'!$E45,'2. Scope of Works'!$I$10:$I$105,'4. Summary of Resilience Works'!R$9)</f>
        <v>0</v>
      </c>
      <c r="S45" s="123">
        <f>SUMIFS('2. Scope of Works'!$S$10:$S$105,'2. Scope of Works'!$H$10:$H$105,'4. Summary of Resilience Works'!$E45,'2. Scope of Works'!$I$10:$I$105,'4. Summary of Resilience Works'!S$9)</f>
        <v>0</v>
      </c>
      <c r="T45" s="123">
        <f>SUMIFS('2. Scope of Works'!$S$10:$S$105,'2. Scope of Works'!$H$10:$H$105,'4. Summary of Resilience Works'!$E45,'2. Scope of Works'!$I$10:$I$105,'4. Summary of Resilience Works'!T$9)</f>
        <v>0</v>
      </c>
      <c r="U45" s="123">
        <f>SUMIFS('2. Scope of Works'!$S$10:$S$105,'2. Scope of Works'!$H$10:$H$105,'4. Summary of Resilience Works'!$E45,'2. Scope of Works'!$I$10:$I$105,'4. Summary of Resilience Works'!U$9)</f>
        <v>0</v>
      </c>
      <c r="V45" s="123">
        <f>SUMIFS('2. Scope of Works'!$S$10:$S$105,'2. Scope of Works'!$H$10:$H$105,'4. Summary of Resilience Works'!$E45,'2. Scope of Works'!$I$10:$I$105,'4. Summary of Resilience Works'!V$9)</f>
        <v>0</v>
      </c>
      <c r="W45" s="123">
        <f>SUMIFS('2. Scope of Works'!$S$10:$S$105,'2. Scope of Works'!$H$10:$H$105,'4. Summary of Resilience Works'!$E45,'2. Scope of Works'!$I$10:$I$105,'4. Summary of Resilience Works'!W$9)</f>
        <v>0</v>
      </c>
      <c r="X45" s="123">
        <f>SUMIFS('2. Scope of Works'!$S$10:$S$105,'2. Scope of Works'!$H$10:$H$105,'4. Summary of Resilience Works'!$E45,'2. Scope of Works'!$I$10:$I$105,'4. Summary of Resilience Works'!X$9)</f>
        <v>0</v>
      </c>
      <c r="Y45" s="123">
        <f>SUMIFS('2. Scope of Works'!$S$10:$S$105,'2. Scope of Works'!$H$10:$H$105,'4. Summary of Resilience Works'!$E45,'2. Scope of Works'!$I$10:$I$105,'4. Summary of Resilience Works'!Y$9)</f>
        <v>0</v>
      </c>
      <c r="Z45" s="123">
        <f>SUMIFS('2. Scope of Works'!$S$10:$S$105,'2. Scope of Works'!$H$10:$H$105,'4. Summary of Resilience Works'!$E45,'2. Scope of Works'!$I$10:$I$105,'4. Summary of Resilience Works'!Z$9)</f>
        <v>0</v>
      </c>
      <c r="AA45" s="123">
        <f>SUMIFS('2. Scope of Works'!$S$10:$S$105,'2. Scope of Works'!$H$10:$H$105,'4. Summary of Resilience Works'!$E45,'2. Scope of Works'!$I$10:$I$105,'4. Summary of Resilience Works'!AA$9)</f>
        <v>0</v>
      </c>
      <c r="AB45" s="123">
        <f>SUMIFS('2. Scope of Works'!$S$10:$S$105,'2. Scope of Works'!$H$10:$H$105,'4. Summary of Resilience Works'!$E45,'2. Scope of Works'!$I$10:$I$105,'4. Summary of Resilience Works'!AB$9)</f>
        <v>0</v>
      </c>
      <c r="AC45" s="123">
        <f>SUMIFS('2. Scope of Works'!$S$10:$S$105,'2. Scope of Works'!$H$10:$H$105,'4. Summary of Resilience Works'!$E45,'2. Scope of Works'!$I$10:$I$105,'4. Summary of Resilience Works'!AC$9)</f>
        <v>0</v>
      </c>
      <c r="AD45" s="123">
        <f>SUMIFS('2. Scope of Works'!$S$10:$S$105,'2. Scope of Works'!$H$10:$H$105,'4. Summary of Resilience Works'!$E45,'2. Scope of Works'!$I$10:$I$105,'4. Summary of Resilience Works'!AD$9)</f>
        <v>0</v>
      </c>
      <c r="AE45" s="123">
        <f>SUMIFS('2. Scope of Works'!$S$10:$S$105,'2. Scope of Works'!$H$10:$H$105,'4. Summary of Resilience Works'!$E45,'2. Scope of Works'!$I$10:$I$105,'4. Summary of Resilience Works'!AE$9)</f>
        <v>0</v>
      </c>
      <c r="AF45" s="123">
        <f>SUMIFS('2. Scope of Works'!$S$10:$S$105,'2. Scope of Works'!$H$10:$H$105,'4. Summary of Resilience Works'!$E45,'2. Scope of Works'!$I$10:$I$105,'4. Summary of Resilience Works'!AF$9)</f>
        <v>0</v>
      </c>
      <c r="AG45" s="123">
        <f>SUMIFS('2. Scope of Works'!$S$10:$S$105,'2. Scope of Works'!$H$10:$H$105,'4. Summary of Resilience Works'!$E45,'2. Scope of Works'!$I$10:$I$105,'4. Summary of Resilience Works'!AG$9)</f>
        <v>0</v>
      </c>
      <c r="AH45" s="123">
        <f>SUMIFS('2. Scope of Works'!$S$10:$S$105,'2. Scope of Works'!$H$10:$H$105,'4. Summary of Resilience Works'!$E45,'2. Scope of Works'!$I$10:$I$105,'4. Summary of Resilience Works'!AH$9)</f>
        <v>0</v>
      </c>
      <c r="AI45" s="123">
        <f>SUMIFS('2. Scope of Works'!$S$10:$S$105,'2. Scope of Works'!$H$10:$H$105,'4. Summary of Resilience Works'!$E45,'2. Scope of Works'!$I$10:$I$105,'4. Summary of Resilience Works'!AI$9)</f>
        <v>0</v>
      </c>
      <c r="AJ45" s="123">
        <f>SUMIFS('2. Scope of Works'!$S$10:$S$105,'2. Scope of Works'!$H$10:$H$105,'4. Summary of Resilience Works'!$E45,'2. Scope of Works'!$I$10:$I$105,'4. Summary of Resilience Works'!AJ$9)</f>
        <v>0</v>
      </c>
      <c r="AK45" s="123">
        <f>SUMIFS('2. Scope of Works'!$S$10:$S$105,'2. Scope of Works'!$H$10:$H$105,'4. Summary of Resilience Works'!$E45,'2. Scope of Works'!$I$10:$I$105,'4. Summary of Resilience Works'!AK$9)</f>
        <v>0</v>
      </c>
      <c r="AL45" s="123">
        <f>SUMIFS('2. Scope of Works'!$S$10:$S$105,'2. Scope of Works'!$H$10:$H$105,'4. Summary of Resilience Works'!$E45,'2. Scope of Works'!$I$10:$I$105,'4. Summary of Resilience Works'!AL$9)</f>
        <v>0</v>
      </c>
      <c r="AM45" s="123">
        <f>SUMIFS('2. Scope of Works'!$S$10:$S$105,'2. Scope of Works'!$H$10:$H$105,'4. Summary of Resilience Works'!$E45,'2. Scope of Works'!$I$10:$I$105,'4. Summary of Resilience Works'!AM$9)</f>
        <v>0</v>
      </c>
      <c r="AN45" s="123">
        <f>SUMIFS('2. Scope of Works'!$S$10:$S$105,'2. Scope of Works'!$H$10:$H$105,'4. Summary of Resilience Works'!$E45,'2. Scope of Works'!$I$10:$I$105,'4. Summary of Resilience Works'!AN$9)</f>
        <v>0</v>
      </c>
      <c r="AO45" s="123">
        <f>SUMIFS('2. Scope of Works'!$S$10:$S$105,'2. Scope of Works'!$H$10:$H$105,'4. Summary of Resilience Works'!$E45,'2. Scope of Works'!$I$10:$I$105,'4. Summary of Resilience Works'!AO$9)</f>
        <v>0</v>
      </c>
      <c r="AP45" s="123">
        <f>SUMIFS('2. Scope of Works'!$S$10:$S$105,'2. Scope of Works'!$H$10:$H$105,'4. Summary of Resilience Works'!$E45,'2. Scope of Works'!$I$10:$I$105,'4. Summary of Resilience Works'!AP$9)</f>
        <v>0</v>
      </c>
      <c r="AQ45" s="123">
        <f>SUMIFS('2. Scope of Works'!$S$10:$S$105,'2. Scope of Works'!$H$10:$H$105,'4. Summary of Resilience Works'!$E45,'2. Scope of Works'!$I$10:$I$105,'4. Summary of Resilience Works'!AQ$9)</f>
        <v>0</v>
      </c>
      <c r="AR45" s="123">
        <f>SUMIFS('2. Scope of Works'!$S$10:$S$105,'2. Scope of Works'!$H$10:$H$105,'4. Summary of Resilience Works'!$E45,'2. Scope of Works'!$I$10:$I$105,'4. Summary of Resilience Works'!AR$9)</f>
        <v>0</v>
      </c>
      <c r="AS45" s="123">
        <f>SUMIFS('2. Scope of Works'!$S$10:$S$105,'2. Scope of Works'!$H$10:$H$105,'4. Summary of Resilience Works'!$E45,'2. Scope of Works'!$I$10:$I$105,'4. Summary of Resilience Works'!AS$9)</f>
        <v>0</v>
      </c>
      <c r="AT45" s="123">
        <f>SUMIFS('2. Scope of Works'!$S$10:$S$105,'2. Scope of Works'!$H$10:$H$105,'4. Summary of Resilience Works'!$E45,'2. Scope of Works'!$I$10:$I$105,'4. Summary of Resilience Works'!AT$9)</f>
        <v>0</v>
      </c>
      <c r="AU45" s="123">
        <f>SUMIFS('2. Scope of Works'!$S$10:$S$105,'2. Scope of Works'!$H$10:$H$105,'4. Summary of Resilience Works'!$E45,'2. Scope of Works'!$I$10:$I$105,'4. Summary of Resilience Works'!AU$9)</f>
        <v>0</v>
      </c>
      <c r="AV45" s="123">
        <f>SUMIFS('2. Scope of Works'!$S$10:$S$105,'2. Scope of Works'!$H$10:$H$105,'4. Summary of Resilience Works'!$E45,'2. Scope of Works'!$I$10:$I$105,'4. Summary of Resilience Works'!AV$9)</f>
        <v>0</v>
      </c>
      <c r="AW45" s="123">
        <f>SUMIFS('2. Scope of Works'!$S$10:$S$105,'2. Scope of Works'!$H$10:$H$105,'4. Summary of Resilience Works'!$E45,'2. Scope of Works'!$I$10:$I$105,'4. Summary of Resilience Works'!AW$9)</f>
        <v>0</v>
      </c>
      <c r="AX45" s="123">
        <f>SUMIFS('2. Scope of Works'!$S$10:$S$105,'2. Scope of Works'!$H$10:$H$105,'4. Summary of Resilience Works'!$E45,'2. Scope of Works'!$I$10:$I$105,'4. Summary of Resilience Works'!AX$9)</f>
        <v>0</v>
      </c>
      <c r="AY45" s="123">
        <f>SUMIFS('2. Scope of Works'!$S$10:$S$105,'2. Scope of Works'!$H$10:$H$105,'4. Summary of Resilience Works'!$E45,'2. Scope of Works'!$I$10:$I$105,'4. Summary of Resilience Works'!AY$9)</f>
        <v>0</v>
      </c>
      <c r="AZ45" s="123">
        <f>SUMIFS('2. Scope of Works'!$S$10:$S$105,'2. Scope of Works'!$H$10:$H$105,'4. Summary of Resilience Works'!$E45,'2. Scope of Works'!$I$10:$I$105,'4. Summary of Resilience Works'!AZ$9)</f>
        <v>0</v>
      </c>
      <c r="BA45" s="123">
        <f>SUMIFS('2. Scope of Works'!$S$10:$S$105,'2. Scope of Works'!$H$10:$H$105,'4. Summary of Resilience Works'!$E45,'2. Scope of Works'!$I$10:$I$105,'4. Summary of Resilience Works'!BA$9)</f>
        <v>0</v>
      </c>
      <c r="BB45" s="123">
        <f>SUMIFS('2. Scope of Works'!$S$10:$S$105,'2. Scope of Works'!$H$10:$H$105,'4. Summary of Resilience Works'!$E45,'2. Scope of Works'!$I$10:$I$105,'4. Summary of Resilience Works'!BB$9)</f>
        <v>0</v>
      </c>
      <c r="BC45" s="123">
        <f>SUMIFS('2. Scope of Works'!$S$10:$S$105,'2. Scope of Works'!$H$10:$H$105,'4. Summary of Resilience Works'!$E45,'2. Scope of Works'!$I$10:$I$105,'4. Summary of Resilience Works'!BC$9)</f>
        <v>0</v>
      </c>
      <c r="BD45" s="123">
        <f>SUMIFS('2. Scope of Works'!$S$10:$S$105,'2. Scope of Works'!$H$10:$H$105,'4. Summary of Resilience Works'!$E45,'2. Scope of Works'!$I$10:$I$105,'4. Summary of Resilience Works'!BD$9)</f>
        <v>0</v>
      </c>
      <c r="BE45" s="123">
        <f>SUMIFS('2. Scope of Works'!$S$10:$S$105,'2. Scope of Works'!$H$10:$H$105,'4. Summary of Resilience Works'!$E45,'2. Scope of Works'!$I$10:$I$105,'4. Summary of Resilience Works'!BE$9)</f>
        <v>0</v>
      </c>
      <c r="BF45" s="123">
        <f>SUMIFS('2. Scope of Works'!$S$10:$S$105,'2. Scope of Works'!$H$10:$H$105,'4. Summary of Resilience Works'!$E45,'2. Scope of Works'!$I$10:$I$105,'4. Summary of Resilience Works'!BF$9)</f>
        <v>0</v>
      </c>
      <c r="BG45" s="123">
        <f>SUMIFS('2. Scope of Works'!$S$10:$S$105,'2. Scope of Works'!$H$10:$H$105,'4. Summary of Resilience Works'!$E45,'2. Scope of Works'!$I$10:$I$105,'4. Summary of Resilience Works'!BG$9)</f>
        <v>0</v>
      </c>
    </row>
    <row r="46" spans="3:59" s="16" customFormat="1" x14ac:dyDescent="0.3">
      <c r="C46" s="127" t="s">
        <v>279</v>
      </c>
      <c r="D46" s="128" t="s">
        <v>280</v>
      </c>
      <c r="E46" s="119" t="s">
        <v>281</v>
      </c>
      <c r="F46" s="120" t="s">
        <v>282</v>
      </c>
      <c r="H46" s="121" t="str">
        <f>IF(SUMIF('2. Scope of Works'!$H$10:$H$105,'4. Summary of Resilience Works'!E46,'2. Scope of Works'!$Q$10:$Q$105)=0,"",SUMIF('2. Scope of Works'!$H$10:$H$105,'4. Summary of Resilience Works'!E46,'2. Scope of Works'!$Q$10:$Q$105))</f>
        <v/>
      </c>
      <c r="I46" s="121" t="str">
        <f>IF(SUMIF('2. Scope of Works'!$H$10:$H$105,'4. Summary of Resilience Works'!E46,'2. Scope of Works'!$R$10:$R$105)=0,"",SUMIF('2. Scope of Works'!$H$10:$H$105,'4. Summary of Resilience Works'!E46,'2. Scope of Works'!$R$10:$R$105))</f>
        <v/>
      </c>
      <c r="J46" s="121" t="str">
        <f>IF(SUMIF('2. Scope of Works'!$H$10:$H$105,'4. Summary of Resilience Works'!E46,'2. Scope of Works'!$S$10:$S$105)=0,"",SUMIF('2. Scope of Works'!$H$10:$H$105,'4. Summary of Resilience Works'!E46,'2. Scope of Works'!$S$10:$S$105))</f>
        <v/>
      </c>
      <c r="K46" s="122" t="str">
        <f>IF(SUMIFS('2. Scope of Works'!$S$10:$S$105,'2. Scope of Works'!$H$10:$H$105,$E46,'2. Scope of Works'!$P$10:$P$105,"Y")&gt;0,"Y","")</f>
        <v/>
      </c>
      <c r="O46" s="123">
        <f>SUMIFS('2. Scope of Works'!$S$10:$S$105,'2. Scope of Works'!$H$10:$H$105,'4. Summary of Resilience Works'!$E46,'2. Scope of Works'!$I$10:$I$105,'4. Summary of Resilience Works'!O$9)</f>
        <v>0</v>
      </c>
      <c r="P46" s="123">
        <f>SUMIFS('2. Scope of Works'!$S$10:$S$105,'2. Scope of Works'!$H$10:$H$105,'4. Summary of Resilience Works'!$E46,'2. Scope of Works'!$I$10:$I$105,'4. Summary of Resilience Works'!P$9)</f>
        <v>0</v>
      </c>
      <c r="Q46" s="123">
        <f>SUMIFS('2. Scope of Works'!$S$10:$S$105,'2. Scope of Works'!$H$10:$H$105,'4. Summary of Resilience Works'!$E46,'2. Scope of Works'!$I$10:$I$105,'4. Summary of Resilience Works'!Q$9)</f>
        <v>0</v>
      </c>
      <c r="R46" s="123">
        <f>SUMIFS('2. Scope of Works'!$S$10:$S$105,'2. Scope of Works'!$H$10:$H$105,'4. Summary of Resilience Works'!$E46,'2. Scope of Works'!$I$10:$I$105,'4. Summary of Resilience Works'!R$9)</f>
        <v>0</v>
      </c>
      <c r="S46" s="123">
        <f>SUMIFS('2. Scope of Works'!$S$10:$S$105,'2. Scope of Works'!$H$10:$H$105,'4. Summary of Resilience Works'!$E46,'2. Scope of Works'!$I$10:$I$105,'4. Summary of Resilience Works'!S$9)</f>
        <v>0</v>
      </c>
      <c r="T46" s="123">
        <f>SUMIFS('2. Scope of Works'!$S$10:$S$105,'2. Scope of Works'!$H$10:$H$105,'4. Summary of Resilience Works'!$E46,'2. Scope of Works'!$I$10:$I$105,'4. Summary of Resilience Works'!T$9)</f>
        <v>0</v>
      </c>
      <c r="U46" s="123">
        <f>SUMIFS('2. Scope of Works'!$S$10:$S$105,'2. Scope of Works'!$H$10:$H$105,'4. Summary of Resilience Works'!$E46,'2. Scope of Works'!$I$10:$I$105,'4. Summary of Resilience Works'!U$9)</f>
        <v>0</v>
      </c>
      <c r="V46" s="123">
        <f>SUMIFS('2. Scope of Works'!$S$10:$S$105,'2. Scope of Works'!$H$10:$H$105,'4. Summary of Resilience Works'!$E46,'2. Scope of Works'!$I$10:$I$105,'4. Summary of Resilience Works'!V$9)</f>
        <v>0</v>
      </c>
      <c r="W46" s="123">
        <f>SUMIFS('2. Scope of Works'!$S$10:$S$105,'2. Scope of Works'!$H$10:$H$105,'4. Summary of Resilience Works'!$E46,'2. Scope of Works'!$I$10:$I$105,'4. Summary of Resilience Works'!W$9)</f>
        <v>0</v>
      </c>
      <c r="X46" s="123">
        <f>SUMIFS('2. Scope of Works'!$S$10:$S$105,'2. Scope of Works'!$H$10:$H$105,'4. Summary of Resilience Works'!$E46,'2. Scope of Works'!$I$10:$I$105,'4. Summary of Resilience Works'!X$9)</f>
        <v>0</v>
      </c>
      <c r="Y46" s="123">
        <f>SUMIFS('2. Scope of Works'!$S$10:$S$105,'2. Scope of Works'!$H$10:$H$105,'4. Summary of Resilience Works'!$E46,'2. Scope of Works'!$I$10:$I$105,'4. Summary of Resilience Works'!Y$9)</f>
        <v>0</v>
      </c>
      <c r="Z46" s="123">
        <f>SUMIFS('2. Scope of Works'!$S$10:$S$105,'2. Scope of Works'!$H$10:$H$105,'4. Summary of Resilience Works'!$E46,'2. Scope of Works'!$I$10:$I$105,'4. Summary of Resilience Works'!Z$9)</f>
        <v>0</v>
      </c>
      <c r="AA46" s="123">
        <f>SUMIFS('2. Scope of Works'!$S$10:$S$105,'2. Scope of Works'!$H$10:$H$105,'4. Summary of Resilience Works'!$E46,'2. Scope of Works'!$I$10:$I$105,'4. Summary of Resilience Works'!AA$9)</f>
        <v>0</v>
      </c>
      <c r="AB46" s="123">
        <f>SUMIFS('2. Scope of Works'!$S$10:$S$105,'2. Scope of Works'!$H$10:$H$105,'4. Summary of Resilience Works'!$E46,'2. Scope of Works'!$I$10:$I$105,'4. Summary of Resilience Works'!AB$9)</f>
        <v>0</v>
      </c>
      <c r="AC46" s="123">
        <f>SUMIFS('2. Scope of Works'!$S$10:$S$105,'2. Scope of Works'!$H$10:$H$105,'4. Summary of Resilience Works'!$E46,'2. Scope of Works'!$I$10:$I$105,'4. Summary of Resilience Works'!AC$9)</f>
        <v>0</v>
      </c>
      <c r="AD46" s="123">
        <f>SUMIFS('2. Scope of Works'!$S$10:$S$105,'2. Scope of Works'!$H$10:$H$105,'4. Summary of Resilience Works'!$E46,'2. Scope of Works'!$I$10:$I$105,'4. Summary of Resilience Works'!AD$9)</f>
        <v>0</v>
      </c>
      <c r="AE46" s="123">
        <f>SUMIFS('2. Scope of Works'!$S$10:$S$105,'2. Scope of Works'!$H$10:$H$105,'4. Summary of Resilience Works'!$E46,'2. Scope of Works'!$I$10:$I$105,'4. Summary of Resilience Works'!AE$9)</f>
        <v>0</v>
      </c>
      <c r="AF46" s="123">
        <f>SUMIFS('2. Scope of Works'!$S$10:$S$105,'2. Scope of Works'!$H$10:$H$105,'4. Summary of Resilience Works'!$E46,'2. Scope of Works'!$I$10:$I$105,'4. Summary of Resilience Works'!AF$9)</f>
        <v>0</v>
      </c>
      <c r="AG46" s="123">
        <f>SUMIFS('2. Scope of Works'!$S$10:$S$105,'2. Scope of Works'!$H$10:$H$105,'4. Summary of Resilience Works'!$E46,'2. Scope of Works'!$I$10:$I$105,'4. Summary of Resilience Works'!AG$9)</f>
        <v>0</v>
      </c>
      <c r="AH46" s="123">
        <f>SUMIFS('2. Scope of Works'!$S$10:$S$105,'2. Scope of Works'!$H$10:$H$105,'4. Summary of Resilience Works'!$E46,'2. Scope of Works'!$I$10:$I$105,'4. Summary of Resilience Works'!AH$9)</f>
        <v>0</v>
      </c>
      <c r="AI46" s="123">
        <f>SUMIFS('2. Scope of Works'!$S$10:$S$105,'2. Scope of Works'!$H$10:$H$105,'4. Summary of Resilience Works'!$E46,'2. Scope of Works'!$I$10:$I$105,'4. Summary of Resilience Works'!AI$9)</f>
        <v>0</v>
      </c>
      <c r="AJ46" s="123">
        <f>SUMIFS('2. Scope of Works'!$S$10:$S$105,'2. Scope of Works'!$H$10:$H$105,'4. Summary of Resilience Works'!$E46,'2. Scope of Works'!$I$10:$I$105,'4. Summary of Resilience Works'!AJ$9)</f>
        <v>0</v>
      </c>
      <c r="AK46" s="123">
        <f>SUMIFS('2. Scope of Works'!$S$10:$S$105,'2. Scope of Works'!$H$10:$H$105,'4. Summary of Resilience Works'!$E46,'2. Scope of Works'!$I$10:$I$105,'4. Summary of Resilience Works'!AK$9)</f>
        <v>0</v>
      </c>
      <c r="AL46" s="123">
        <f>SUMIFS('2. Scope of Works'!$S$10:$S$105,'2. Scope of Works'!$H$10:$H$105,'4. Summary of Resilience Works'!$E46,'2. Scope of Works'!$I$10:$I$105,'4. Summary of Resilience Works'!AL$9)</f>
        <v>0</v>
      </c>
      <c r="AM46" s="123">
        <f>SUMIFS('2. Scope of Works'!$S$10:$S$105,'2. Scope of Works'!$H$10:$H$105,'4. Summary of Resilience Works'!$E46,'2. Scope of Works'!$I$10:$I$105,'4. Summary of Resilience Works'!AM$9)</f>
        <v>0</v>
      </c>
      <c r="AN46" s="123">
        <f>SUMIFS('2. Scope of Works'!$S$10:$S$105,'2. Scope of Works'!$H$10:$H$105,'4. Summary of Resilience Works'!$E46,'2. Scope of Works'!$I$10:$I$105,'4. Summary of Resilience Works'!AN$9)</f>
        <v>0</v>
      </c>
      <c r="AO46" s="123">
        <f>SUMIFS('2. Scope of Works'!$S$10:$S$105,'2. Scope of Works'!$H$10:$H$105,'4. Summary of Resilience Works'!$E46,'2. Scope of Works'!$I$10:$I$105,'4. Summary of Resilience Works'!AO$9)</f>
        <v>0</v>
      </c>
      <c r="AP46" s="123">
        <f>SUMIFS('2. Scope of Works'!$S$10:$S$105,'2. Scope of Works'!$H$10:$H$105,'4. Summary of Resilience Works'!$E46,'2. Scope of Works'!$I$10:$I$105,'4. Summary of Resilience Works'!AP$9)</f>
        <v>0</v>
      </c>
      <c r="AQ46" s="123">
        <f>SUMIFS('2. Scope of Works'!$S$10:$S$105,'2. Scope of Works'!$H$10:$H$105,'4. Summary of Resilience Works'!$E46,'2. Scope of Works'!$I$10:$I$105,'4. Summary of Resilience Works'!AQ$9)</f>
        <v>0</v>
      </c>
      <c r="AR46" s="123">
        <f>SUMIFS('2. Scope of Works'!$S$10:$S$105,'2. Scope of Works'!$H$10:$H$105,'4. Summary of Resilience Works'!$E46,'2. Scope of Works'!$I$10:$I$105,'4. Summary of Resilience Works'!AR$9)</f>
        <v>0</v>
      </c>
      <c r="AS46" s="123">
        <f>SUMIFS('2. Scope of Works'!$S$10:$S$105,'2. Scope of Works'!$H$10:$H$105,'4. Summary of Resilience Works'!$E46,'2. Scope of Works'!$I$10:$I$105,'4. Summary of Resilience Works'!AS$9)</f>
        <v>0</v>
      </c>
      <c r="AT46" s="123">
        <f>SUMIFS('2. Scope of Works'!$S$10:$S$105,'2. Scope of Works'!$H$10:$H$105,'4. Summary of Resilience Works'!$E46,'2. Scope of Works'!$I$10:$I$105,'4. Summary of Resilience Works'!AT$9)</f>
        <v>0</v>
      </c>
      <c r="AU46" s="123">
        <f>SUMIFS('2. Scope of Works'!$S$10:$S$105,'2. Scope of Works'!$H$10:$H$105,'4. Summary of Resilience Works'!$E46,'2. Scope of Works'!$I$10:$I$105,'4. Summary of Resilience Works'!AU$9)</f>
        <v>0</v>
      </c>
      <c r="AV46" s="123">
        <f>SUMIFS('2. Scope of Works'!$S$10:$S$105,'2. Scope of Works'!$H$10:$H$105,'4. Summary of Resilience Works'!$E46,'2. Scope of Works'!$I$10:$I$105,'4. Summary of Resilience Works'!AV$9)</f>
        <v>0</v>
      </c>
      <c r="AW46" s="123">
        <f>SUMIFS('2. Scope of Works'!$S$10:$S$105,'2. Scope of Works'!$H$10:$H$105,'4. Summary of Resilience Works'!$E46,'2. Scope of Works'!$I$10:$I$105,'4. Summary of Resilience Works'!AW$9)</f>
        <v>0</v>
      </c>
      <c r="AX46" s="123">
        <f>SUMIFS('2. Scope of Works'!$S$10:$S$105,'2. Scope of Works'!$H$10:$H$105,'4. Summary of Resilience Works'!$E46,'2. Scope of Works'!$I$10:$I$105,'4. Summary of Resilience Works'!AX$9)</f>
        <v>0</v>
      </c>
      <c r="AY46" s="123">
        <f>SUMIFS('2. Scope of Works'!$S$10:$S$105,'2. Scope of Works'!$H$10:$H$105,'4. Summary of Resilience Works'!$E46,'2. Scope of Works'!$I$10:$I$105,'4. Summary of Resilience Works'!AY$9)</f>
        <v>0</v>
      </c>
      <c r="AZ46" s="123">
        <f>SUMIFS('2. Scope of Works'!$S$10:$S$105,'2. Scope of Works'!$H$10:$H$105,'4. Summary of Resilience Works'!$E46,'2. Scope of Works'!$I$10:$I$105,'4. Summary of Resilience Works'!AZ$9)</f>
        <v>0</v>
      </c>
      <c r="BA46" s="123">
        <f>SUMIFS('2. Scope of Works'!$S$10:$S$105,'2. Scope of Works'!$H$10:$H$105,'4. Summary of Resilience Works'!$E46,'2. Scope of Works'!$I$10:$I$105,'4. Summary of Resilience Works'!BA$9)</f>
        <v>0</v>
      </c>
      <c r="BB46" s="123">
        <f>SUMIFS('2. Scope of Works'!$S$10:$S$105,'2. Scope of Works'!$H$10:$H$105,'4. Summary of Resilience Works'!$E46,'2. Scope of Works'!$I$10:$I$105,'4. Summary of Resilience Works'!BB$9)</f>
        <v>0</v>
      </c>
      <c r="BC46" s="123">
        <f>SUMIFS('2. Scope of Works'!$S$10:$S$105,'2. Scope of Works'!$H$10:$H$105,'4. Summary of Resilience Works'!$E46,'2. Scope of Works'!$I$10:$I$105,'4. Summary of Resilience Works'!BC$9)</f>
        <v>0</v>
      </c>
      <c r="BD46" s="123">
        <f>SUMIFS('2. Scope of Works'!$S$10:$S$105,'2. Scope of Works'!$H$10:$H$105,'4. Summary of Resilience Works'!$E46,'2. Scope of Works'!$I$10:$I$105,'4. Summary of Resilience Works'!BD$9)</f>
        <v>0</v>
      </c>
      <c r="BE46" s="123">
        <f>SUMIFS('2. Scope of Works'!$S$10:$S$105,'2. Scope of Works'!$H$10:$H$105,'4. Summary of Resilience Works'!$E46,'2. Scope of Works'!$I$10:$I$105,'4. Summary of Resilience Works'!BE$9)</f>
        <v>0</v>
      </c>
      <c r="BF46" s="123">
        <f>SUMIFS('2. Scope of Works'!$S$10:$S$105,'2. Scope of Works'!$H$10:$H$105,'4. Summary of Resilience Works'!$E46,'2. Scope of Works'!$I$10:$I$105,'4. Summary of Resilience Works'!BF$9)</f>
        <v>0</v>
      </c>
      <c r="BG46" s="123">
        <f>SUMIFS('2. Scope of Works'!$S$10:$S$105,'2. Scope of Works'!$H$10:$H$105,'4. Summary of Resilience Works'!$E46,'2. Scope of Works'!$I$10:$I$105,'4. Summary of Resilience Works'!BG$9)</f>
        <v>0</v>
      </c>
    </row>
    <row r="47" spans="3:59" s="16" customFormat="1" x14ac:dyDescent="0.3">
      <c r="C47" s="117" t="s">
        <v>283</v>
      </c>
      <c r="D47" s="118" t="s">
        <v>284</v>
      </c>
      <c r="E47" s="119" t="s">
        <v>285</v>
      </c>
      <c r="F47" s="120" t="s">
        <v>286</v>
      </c>
      <c r="H47" s="121" t="str">
        <f>IF(SUMIF('2. Scope of Works'!$H$10:$H$105,'4. Summary of Resilience Works'!E47,'2. Scope of Works'!$Q$10:$Q$105)=0,"",SUMIF('2. Scope of Works'!$H$10:$H$105,'4. Summary of Resilience Works'!E47,'2. Scope of Works'!$Q$10:$Q$105))</f>
        <v/>
      </c>
      <c r="I47" s="121" t="str">
        <f>IF(SUMIF('2. Scope of Works'!$H$10:$H$105,'4. Summary of Resilience Works'!E47,'2. Scope of Works'!$R$10:$R$105)=0,"",SUMIF('2. Scope of Works'!$H$10:$H$105,'4. Summary of Resilience Works'!E47,'2. Scope of Works'!$R$10:$R$105))</f>
        <v/>
      </c>
      <c r="J47" s="121" t="str">
        <f>IF(SUMIF('2. Scope of Works'!$H$10:$H$105,'4. Summary of Resilience Works'!E47,'2. Scope of Works'!$S$10:$S$105)=0,"",SUMIF('2. Scope of Works'!$H$10:$H$105,'4. Summary of Resilience Works'!E47,'2. Scope of Works'!$S$10:$S$105))</f>
        <v/>
      </c>
      <c r="K47" s="122" t="str">
        <f>IF(SUMIFS('2. Scope of Works'!$S$10:$S$105,'2. Scope of Works'!$H$10:$H$105,$E47,'2. Scope of Works'!$P$10:$P$105,"Y")&gt;0,"Y","")</f>
        <v/>
      </c>
      <c r="O47" s="123">
        <f>SUMIFS('2. Scope of Works'!$S$10:$S$105,'2. Scope of Works'!$H$10:$H$105,'4. Summary of Resilience Works'!$E47,'2. Scope of Works'!$I$10:$I$105,'4. Summary of Resilience Works'!O$9)</f>
        <v>0</v>
      </c>
      <c r="P47" s="123">
        <f>SUMIFS('2. Scope of Works'!$S$10:$S$105,'2. Scope of Works'!$H$10:$H$105,'4. Summary of Resilience Works'!$E47,'2. Scope of Works'!$I$10:$I$105,'4. Summary of Resilience Works'!P$9)</f>
        <v>0</v>
      </c>
      <c r="Q47" s="123">
        <f>SUMIFS('2. Scope of Works'!$S$10:$S$105,'2. Scope of Works'!$H$10:$H$105,'4. Summary of Resilience Works'!$E47,'2. Scope of Works'!$I$10:$I$105,'4. Summary of Resilience Works'!Q$9)</f>
        <v>0</v>
      </c>
      <c r="R47" s="123">
        <f>SUMIFS('2. Scope of Works'!$S$10:$S$105,'2. Scope of Works'!$H$10:$H$105,'4. Summary of Resilience Works'!$E47,'2. Scope of Works'!$I$10:$I$105,'4. Summary of Resilience Works'!R$9)</f>
        <v>0</v>
      </c>
      <c r="S47" s="123">
        <f>SUMIFS('2. Scope of Works'!$S$10:$S$105,'2. Scope of Works'!$H$10:$H$105,'4. Summary of Resilience Works'!$E47,'2. Scope of Works'!$I$10:$I$105,'4. Summary of Resilience Works'!S$9)</f>
        <v>0</v>
      </c>
      <c r="T47" s="123">
        <f>SUMIFS('2. Scope of Works'!$S$10:$S$105,'2. Scope of Works'!$H$10:$H$105,'4. Summary of Resilience Works'!$E47,'2. Scope of Works'!$I$10:$I$105,'4. Summary of Resilience Works'!T$9)</f>
        <v>0</v>
      </c>
      <c r="U47" s="123">
        <f>SUMIFS('2. Scope of Works'!$S$10:$S$105,'2. Scope of Works'!$H$10:$H$105,'4. Summary of Resilience Works'!$E47,'2. Scope of Works'!$I$10:$I$105,'4. Summary of Resilience Works'!U$9)</f>
        <v>0</v>
      </c>
      <c r="V47" s="123">
        <f>SUMIFS('2. Scope of Works'!$S$10:$S$105,'2. Scope of Works'!$H$10:$H$105,'4. Summary of Resilience Works'!$E47,'2. Scope of Works'!$I$10:$I$105,'4. Summary of Resilience Works'!V$9)</f>
        <v>0</v>
      </c>
      <c r="W47" s="123">
        <f>SUMIFS('2. Scope of Works'!$S$10:$S$105,'2. Scope of Works'!$H$10:$H$105,'4. Summary of Resilience Works'!$E47,'2. Scope of Works'!$I$10:$I$105,'4. Summary of Resilience Works'!W$9)</f>
        <v>0</v>
      </c>
      <c r="X47" s="123">
        <f>SUMIFS('2. Scope of Works'!$S$10:$S$105,'2. Scope of Works'!$H$10:$H$105,'4. Summary of Resilience Works'!$E47,'2. Scope of Works'!$I$10:$I$105,'4. Summary of Resilience Works'!X$9)</f>
        <v>0</v>
      </c>
      <c r="Y47" s="123">
        <f>SUMIFS('2. Scope of Works'!$S$10:$S$105,'2. Scope of Works'!$H$10:$H$105,'4. Summary of Resilience Works'!$E47,'2. Scope of Works'!$I$10:$I$105,'4. Summary of Resilience Works'!Y$9)</f>
        <v>0</v>
      </c>
      <c r="Z47" s="123">
        <f>SUMIFS('2. Scope of Works'!$S$10:$S$105,'2. Scope of Works'!$H$10:$H$105,'4. Summary of Resilience Works'!$E47,'2. Scope of Works'!$I$10:$I$105,'4. Summary of Resilience Works'!Z$9)</f>
        <v>0</v>
      </c>
      <c r="AA47" s="123">
        <f>SUMIFS('2. Scope of Works'!$S$10:$S$105,'2. Scope of Works'!$H$10:$H$105,'4. Summary of Resilience Works'!$E47,'2. Scope of Works'!$I$10:$I$105,'4. Summary of Resilience Works'!AA$9)</f>
        <v>0</v>
      </c>
      <c r="AB47" s="123">
        <f>SUMIFS('2. Scope of Works'!$S$10:$S$105,'2. Scope of Works'!$H$10:$H$105,'4. Summary of Resilience Works'!$E47,'2. Scope of Works'!$I$10:$I$105,'4. Summary of Resilience Works'!AB$9)</f>
        <v>0</v>
      </c>
      <c r="AC47" s="123">
        <f>SUMIFS('2. Scope of Works'!$S$10:$S$105,'2. Scope of Works'!$H$10:$H$105,'4. Summary of Resilience Works'!$E47,'2. Scope of Works'!$I$10:$I$105,'4. Summary of Resilience Works'!AC$9)</f>
        <v>0</v>
      </c>
      <c r="AD47" s="123">
        <f>SUMIFS('2. Scope of Works'!$S$10:$S$105,'2. Scope of Works'!$H$10:$H$105,'4. Summary of Resilience Works'!$E47,'2. Scope of Works'!$I$10:$I$105,'4. Summary of Resilience Works'!AD$9)</f>
        <v>0</v>
      </c>
      <c r="AE47" s="123">
        <f>SUMIFS('2. Scope of Works'!$S$10:$S$105,'2. Scope of Works'!$H$10:$H$105,'4. Summary of Resilience Works'!$E47,'2. Scope of Works'!$I$10:$I$105,'4. Summary of Resilience Works'!AE$9)</f>
        <v>0</v>
      </c>
      <c r="AF47" s="123">
        <f>SUMIFS('2. Scope of Works'!$S$10:$S$105,'2. Scope of Works'!$H$10:$H$105,'4. Summary of Resilience Works'!$E47,'2. Scope of Works'!$I$10:$I$105,'4. Summary of Resilience Works'!AF$9)</f>
        <v>0</v>
      </c>
      <c r="AG47" s="123">
        <f>SUMIFS('2. Scope of Works'!$S$10:$S$105,'2. Scope of Works'!$H$10:$H$105,'4. Summary of Resilience Works'!$E47,'2. Scope of Works'!$I$10:$I$105,'4. Summary of Resilience Works'!AG$9)</f>
        <v>0</v>
      </c>
      <c r="AH47" s="123">
        <f>SUMIFS('2. Scope of Works'!$S$10:$S$105,'2. Scope of Works'!$H$10:$H$105,'4. Summary of Resilience Works'!$E47,'2. Scope of Works'!$I$10:$I$105,'4. Summary of Resilience Works'!AH$9)</f>
        <v>0</v>
      </c>
      <c r="AI47" s="123">
        <f>SUMIFS('2. Scope of Works'!$S$10:$S$105,'2. Scope of Works'!$H$10:$H$105,'4. Summary of Resilience Works'!$E47,'2. Scope of Works'!$I$10:$I$105,'4. Summary of Resilience Works'!AI$9)</f>
        <v>0</v>
      </c>
      <c r="AJ47" s="123">
        <f>SUMIFS('2. Scope of Works'!$S$10:$S$105,'2. Scope of Works'!$H$10:$H$105,'4. Summary of Resilience Works'!$E47,'2. Scope of Works'!$I$10:$I$105,'4. Summary of Resilience Works'!AJ$9)</f>
        <v>0</v>
      </c>
      <c r="AK47" s="123">
        <f>SUMIFS('2. Scope of Works'!$S$10:$S$105,'2. Scope of Works'!$H$10:$H$105,'4. Summary of Resilience Works'!$E47,'2. Scope of Works'!$I$10:$I$105,'4. Summary of Resilience Works'!AK$9)</f>
        <v>0</v>
      </c>
      <c r="AL47" s="123">
        <f>SUMIFS('2. Scope of Works'!$S$10:$S$105,'2. Scope of Works'!$H$10:$H$105,'4. Summary of Resilience Works'!$E47,'2. Scope of Works'!$I$10:$I$105,'4. Summary of Resilience Works'!AL$9)</f>
        <v>0</v>
      </c>
      <c r="AM47" s="123">
        <f>SUMIFS('2. Scope of Works'!$S$10:$S$105,'2. Scope of Works'!$H$10:$H$105,'4. Summary of Resilience Works'!$E47,'2. Scope of Works'!$I$10:$I$105,'4. Summary of Resilience Works'!AM$9)</f>
        <v>0</v>
      </c>
      <c r="AN47" s="123">
        <f>SUMIFS('2. Scope of Works'!$S$10:$S$105,'2. Scope of Works'!$H$10:$H$105,'4. Summary of Resilience Works'!$E47,'2. Scope of Works'!$I$10:$I$105,'4. Summary of Resilience Works'!AN$9)</f>
        <v>0</v>
      </c>
      <c r="AO47" s="123">
        <f>SUMIFS('2. Scope of Works'!$S$10:$S$105,'2. Scope of Works'!$H$10:$H$105,'4. Summary of Resilience Works'!$E47,'2. Scope of Works'!$I$10:$I$105,'4. Summary of Resilience Works'!AO$9)</f>
        <v>0</v>
      </c>
      <c r="AP47" s="123">
        <f>SUMIFS('2. Scope of Works'!$S$10:$S$105,'2. Scope of Works'!$H$10:$H$105,'4. Summary of Resilience Works'!$E47,'2. Scope of Works'!$I$10:$I$105,'4. Summary of Resilience Works'!AP$9)</f>
        <v>0</v>
      </c>
      <c r="AQ47" s="123">
        <f>SUMIFS('2. Scope of Works'!$S$10:$S$105,'2. Scope of Works'!$H$10:$H$105,'4. Summary of Resilience Works'!$E47,'2. Scope of Works'!$I$10:$I$105,'4. Summary of Resilience Works'!AQ$9)</f>
        <v>0</v>
      </c>
      <c r="AR47" s="123">
        <f>SUMIFS('2. Scope of Works'!$S$10:$S$105,'2. Scope of Works'!$H$10:$H$105,'4. Summary of Resilience Works'!$E47,'2. Scope of Works'!$I$10:$I$105,'4. Summary of Resilience Works'!AR$9)</f>
        <v>0</v>
      </c>
      <c r="AS47" s="123">
        <f>SUMIFS('2. Scope of Works'!$S$10:$S$105,'2. Scope of Works'!$H$10:$H$105,'4. Summary of Resilience Works'!$E47,'2. Scope of Works'!$I$10:$I$105,'4. Summary of Resilience Works'!AS$9)</f>
        <v>0</v>
      </c>
      <c r="AT47" s="123">
        <f>SUMIFS('2. Scope of Works'!$S$10:$S$105,'2. Scope of Works'!$H$10:$H$105,'4. Summary of Resilience Works'!$E47,'2. Scope of Works'!$I$10:$I$105,'4. Summary of Resilience Works'!AT$9)</f>
        <v>0</v>
      </c>
      <c r="AU47" s="123">
        <f>SUMIFS('2. Scope of Works'!$S$10:$S$105,'2. Scope of Works'!$H$10:$H$105,'4. Summary of Resilience Works'!$E47,'2. Scope of Works'!$I$10:$I$105,'4. Summary of Resilience Works'!AU$9)</f>
        <v>0</v>
      </c>
      <c r="AV47" s="123">
        <f>SUMIFS('2. Scope of Works'!$S$10:$S$105,'2. Scope of Works'!$H$10:$H$105,'4. Summary of Resilience Works'!$E47,'2. Scope of Works'!$I$10:$I$105,'4. Summary of Resilience Works'!AV$9)</f>
        <v>0</v>
      </c>
      <c r="AW47" s="123">
        <f>SUMIFS('2. Scope of Works'!$S$10:$S$105,'2. Scope of Works'!$H$10:$H$105,'4. Summary of Resilience Works'!$E47,'2. Scope of Works'!$I$10:$I$105,'4. Summary of Resilience Works'!AW$9)</f>
        <v>0</v>
      </c>
      <c r="AX47" s="123">
        <f>SUMIFS('2. Scope of Works'!$S$10:$S$105,'2. Scope of Works'!$H$10:$H$105,'4. Summary of Resilience Works'!$E47,'2. Scope of Works'!$I$10:$I$105,'4. Summary of Resilience Works'!AX$9)</f>
        <v>0</v>
      </c>
      <c r="AY47" s="123">
        <f>SUMIFS('2. Scope of Works'!$S$10:$S$105,'2. Scope of Works'!$H$10:$H$105,'4. Summary of Resilience Works'!$E47,'2. Scope of Works'!$I$10:$I$105,'4. Summary of Resilience Works'!AY$9)</f>
        <v>0</v>
      </c>
      <c r="AZ47" s="123">
        <f>SUMIFS('2. Scope of Works'!$S$10:$S$105,'2. Scope of Works'!$H$10:$H$105,'4. Summary of Resilience Works'!$E47,'2. Scope of Works'!$I$10:$I$105,'4. Summary of Resilience Works'!AZ$9)</f>
        <v>0</v>
      </c>
      <c r="BA47" s="123">
        <f>SUMIFS('2. Scope of Works'!$S$10:$S$105,'2. Scope of Works'!$H$10:$H$105,'4. Summary of Resilience Works'!$E47,'2. Scope of Works'!$I$10:$I$105,'4. Summary of Resilience Works'!BA$9)</f>
        <v>0</v>
      </c>
      <c r="BB47" s="123">
        <f>SUMIFS('2. Scope of Works'!$S$10:$S$105,'2. Scope of Works'!$H$10:$H$105,'4. Summary of Resilience Works'!$E47,'2. Scope of Works'!$I$10:$I$105,'4. Summary of Resilience Works'!BB$9)</f>
        <v>0</v>
      </c>
      <c r="BC47" s="123">
        <f>SUMIFS('2. Scope of Works'!$S$10:$S$105,'2. Scope of Works'!$H$10:$H$105,'4. Summary of Resilience Works'!$E47,'2. Scope of Works'!$I$10:$I$105,'4. Summary of Resilience Works'!BC$9)</f>
        <v>0</v>
      </c>
      <c r="BD47" s="123">
        <f>SUMIFS('2. Scope of Works'!$S$10:$S$105,'2. Scope of Works'!$H$10:$H$105,'4. Summary of Resilience Works'!$E47,'2. Scope of Works'!$I$10:$I$105,'4. Summary of Resilience Works'!BD$9)</f>
        <v>0</v>
      </c>
      <c r="BE47" s="123">
        <f>SUMIFS('2. Scope of Works'!$S$10:$S$105,'2. Scope of Works'!$H$10:$H$105,'4. Summary of Resilience Works'!$E47,'2. Scope of Works'!$I$10:$I$105,'4. Summary of Resilience Works'!BE$9)</f>
        <v>0</v>
      </c>
      <c r="BF47" s="123">
        <f>SUMIFS('2. Scope of Works'!$S$10:$S$105,'2. Scope of Works'!$H$10:$H$105,'4. Summary of Resilience Works'!$E47,'2. Scope of Works'!$I$10:$I$105,'4. Summary of Resilience Works'!BF$9)</f>
        <v>0</v>
      </c>
      <c r="BG47" s="123">
        <f>SUMIFS('2. Scope of Works'!$S$10:$S$105,'2. Scope of Works'!$H$10:$H$105,'4. Summary of Resilience Works'!$E47,'2. Scope of Works'!$I$10:$I$105,'4. Summary of Resilience Works'!BG$9)</f>
        <v>0</v>
      </c>
    </row>
    <row r="48" spans="3:59" s="16" customFormat="1" x14ac:dyDescent="0.3">
      <c r="C48" s="125" t="s">
        <v>283</v>
      </c>
      <c r="D48" s="126" t="s">
        <v>284</v>
      </c>
      <c r="E48" s="119" t="s">
        <v>287</v>
      </c>
      <c r="F48" s="120" t="s">
        <v>288</v>
      </c>
      <c r="H48" s="121" t="str">
        <f>IF(SUMIF('2. Scope of Works'!$H$10:$H$105,'4. Summary of Resilience Works'!E48,'2. Scope of Works'!$Q$10:$Q$105)=0,"",SUMIF('2. Scope of Works'!$H$10:$H$105,'4. Summary of Resilience Works'!E48,'2. Scope of Works'!$Q$10:$Q$105))</f>
        <v/>
      </c>
      <c r="I48" s="121" t="str">
        <f>IF(SUMIF('2. Scope of Works'!$H$10:$H$105,'4. Summary of Resilience Works'!E48,'2. Scope of Works'!$R$10:$R$105)=0,"",SUMIF('2. Scope of Works'!$H$10:$H$105,'4. Summary of Resilience Works'!E48,'2. Scope of Works'!$R$10:$R$105))</f>
        <v/>
      </c>
      <c r="J48" s="121" t="str">
        <f>IF(SUMIF('2. Scope of Works'!$H$10:$H$105,'4. Summary of Resilience Works'!E48,'2. Scope of Works'!$S$10:$S$105)=0,"",SUMIF('2. Scope of Works'!$H$10:$H$105,'4. Summary of Resilience Works'!E48,'2. Scope of Works'!$S$10:$S$105))</f>
        <v/>
      </c>
      <c r="K48" s="122" t="str">
        <f>IF(SUMIFS('2. Scope of Works'!$S$10:$S$105,'2. Scope of Works'!$H$10:$H$105,$E48,'2. Scope of Works'!$P$10:$P$105,"Y")&gt;0,"Y","")</f>
        <v/>
      </c>
      <c r="O48" s="123">
        <f>SUMIFS('2. Scope of Works'!$S$10:$S$105,'2. Scope of Works'!$H$10:$H$105,'4. Summary of Resilience Works'!$E48,'2. Scope of Works'!$I$10:$I$105,'4. Summary of Resilience Works'!O$9)</f>
        <v>0</v>
      </c>
      <c r="P48" s="123">
        <f>SUMIFS('2. Scope of Works'!$S$10:$S$105,'2. Scope of Works'!$H$10:$H$105,'4. Summary of Resilience Works'!$E48,'2. Scope of Works'!$I$10:$I$105,'4. Summary of Resilience Works'!P$9)</f>
        <v>0</v>
      </c>
      <c r="Q48" s="123">
        <f>SUMIFS('2. Scope of Works'!$S$10:$S$105,'2. Scope of Works'!$H$10:$H$105,'4. Summary of Resilience Works'!$E48,'2. Scope of Works'!$I$10:$I$105,'4. Summary of Resilience Works'!Q$9)</f>
        <v>0</v>
      </c>
      <c r="R48" s="123">
        <f>SUMIFS('2. Scope of Works'!$S$10:$S$105,'2. Scope of Works'!$H$10:$H$105,'4. Summary of Resilience Works'!$E48,'2. Scope of Works'!$I$10:$I$105,'4. Summary of Resilience Works'!R$9)</f>
        <v>0</v>
      </c>
      <c r="S48" s="123">
        <f>SUMIFS('2. Scope of Works'!$S$10:$S$105,'2. Scope of Works'!$H$10:$H$105,'4. Summary of Resilience Works'!$E48,'2. Scope of Works'!$I$10:$I$105,'4. Summary of Resilience Works'!S$9)</f>
        <v>0</v>
      </c>
      <c r="T48" s="123">
        <f>SUMIFS('2. Scope of Works'!$S$10:$S$105,'2. Scope of Works'!$H$10:$H$105,'4. Summary of Resilience Works'!$E48,'2. Scope of Works'!$I$10:$I$105,'4. Summary of Resilience Works'!T$9)</f>
        <v>0</v>
      </c>
      <c r="U48" s="123">
        <f>SUMIFS('2. Scope of Works'!$S$10:$S$105,'2. Scope of Works'!$H$10:$H$105,'4. Summary of Resilience Works'!$E48,'2. Scope of Works'!$I$10:$I$105,'4. Summary of Resilience Works'!U$9)</f>
        <v>0</v>
      </c>
      <c r="V48" s="123">
        <f>SUMIFS('2. Scope of Works'!$S$10:$S$105,'2. Scope of Works'!$H$10:$H$105,'4. Summary of Resilience Works'!$E48,'2. Scope of Works'!$I$10:$I$105,'4. Summary of Resilience Works'!V$9)</f>
        <v>0</v>
      </c>
      <c r="W48" s="123">
        <f>SUMIFS('2. Scope of Works'!$S$10:$S$105,'2. Scope of Works'!$H$10:$H$105,'4. Summary of Resilience Works'!$E48,'2. Scope of Works'!$I$10:$I$105,'4. Summary of Resilience Works'!W$9)</f>
        <v>0</v>
      </c>
      <c r="X48" s="123">
        <f>SUMIFS('2. Scope of Works'!$S$10:$S$105,'2. Scope of Works'!$H$10:$H$105,'4. Summary of Resilience Works'!$E48,'2. Scope of Works'!$I$10:$I$105,'4. Summary of Resilience Works'!X$9)</f>
        <v>0</v>
      </c>
      <c r="Y48" s="123">
        <f>SUMIFS('2. Scope of Works'!$S$10:$S$105,'2. Scope of Works'!$H$10:$H$105,'4. Summary of Resilience Works'!$E48,'2. Scope of Works'!$I$10:$I$105,'4. Summary of Resilience Works'!Y$9)</f>
        <v>0</v>
      </c>
      <c r="Z48" s="123">
        <f>SUMIFS('2. Scope of Works'!$S$10:$S$105,'2. Scope of Works'!$H$10:$H$105,'4. Summary of Resilience Works'!$E48,'2. Scope of Works'!$I$10:$I$105,'4. Summary of Resilience Works'!Z$9)</f>
        <v>0</v>
      </c>
      <c r="AA48" s="123">
        <f>SUMIFS('2. Scope of Works'!$S$10:$S$105,'2. Scope of Works'!$H$10:$H$105,'4. Summary of Resilience Works'!$E48,'2. Scope of Works'!$I$10:$I$105,'4. Summary of Resilience Works'!AA$9)</f>
        <v>0</v>
      </c>
      <c r="AB48" s="123">
        <f>SUMIFS('2. Scope of Works'!$S$10:$S$105,'2. Scope of Works'!$H$10:$H$105,'4. Summary of Resilience Works'!$E48,'2. Scope of Works'!$I$10:$I$105,'4. Summary of Resilience Works'!AB$9)</f>
        <v>0</v>
      </c>
      <c r="AC48" s="123">
        <f>SUMIFS('2. Scope of Works'!$S$10:$S$105,'2. Scope of Works'!$H$10:$H$105,'4. Summary of Resilience Works'!$E48,'2. Scope of Works'!$I$10:$I$105,'4. Summary of Resilience Works'!AC$9)</f>
        <v>0</v>
      </c>
      <c r="AD48" s="123">
        <f>SUMIFS('2. Scope of Works'!$S$10:$S$105,'2. Scope of Works'!$H$10:$H$105,'4. Summary of Resilience Works'!$E48,'2. Scope of Works'!$I$10:$I$105,'4. Summary of Resilience Works'!AD$9)</f>
        <v>0</v>
      </c>
      <c r="AE48" s="123">
        <f>SUMIFS('2. Scope of Works'!$S$10:$S$105,'2. Scope of Works'!$H$10:$H$105,'4. Summary of Resilience Works'!$E48,'2. Scope of Works'!$I$10:$I$105,'4. Summary of Resilience Works'!AE$9)</f>
        <v>0</v>
      </c>
      <c r="AF48" s="123">
        <f>SUMIFS('2. Scope of Works'!$S$10:$S$105,'2. Scope of Works'!$H$10:$H$105,'4. Summary of Resilience Works'!$E48,'2. Scope of Works'!$I$10:$I$105,'4. Summary of Resilience Works'!AF$9)</f>
        <v>0</v>
      </c>
      <c r="AG48" s="123">
        <f>SUMIFS('2. Scope of Works'!$S$10:$S$105,'2. Scope of Works'!$H$10:$H$105,'4. Summary of Resilience Works'!$E48,'2. Scope of Works'!$I$10:$I$105,'4. Summary of Resilience Works'!AG$9)</f>
        <v>0</v>
      </c>
      <c r="AH48" s="123">
        <f>SUMIFS('2. Scope of Works'!$S$10:$S$105,'2. Scope of Works'!$H$10:$H$105,'4. Summary of Resilience Works'!$E48,'2. Scope of Works'!$I$10:$I$105,'4. Summary of Resilience Works'!AH$9)</f>
        <v>0</v>
      </c>
      <c r="AI48" s="123">
        <f>SUMIFS('2. Scope of Works'!$S$10:$S$105,'2. Scope of Works'!$H$10:$H$105,'4. Summary of Resilience Works'!$E48,'2. Scope of Works'!$I$10:$I$105,'4. Summary of Resilience Works'!AI$9)</f>
        <v>0</v>
      </c>
      <c r="AJ48" s="123">
        <f>SUMIFS('2. Scope of Works'!$S$10:$S$105,'2. Scope of Works'!$H$10:$H$105,'4. Summary of Resilience Works'!$E48,'2. Scope of Works'!$I$10:$I$105,'4. Summary of Resilience Works'!AJ$9)</f>
        <v>0</v>
      </c>
      <c r="AK48" s="123">
        <f>SUMIFS('2. Scope of Works'!$S$10:$S$105,'2. Scope of Works'!$H$10:$H$105,'4. Summary of Resilience Works'!$E48,'2. Scope of Works'!$I$10:$I$105,'4. Summary of Resilience Works'!AK$9)</f>
        <v>0</v>
      </c>
      <c r="AL48" s="123">
        <f>SUMIFS('2. Scope of Works'!$S$10:$S$105,'2. Scope of Works'!$H$10:$H$105,'4. Summary of Resilience Works'!$E48,'2. Scope of Works'!$I$10:$I$105,'4. Summary of Resilience Works'!AL$9)</f>
        <v>0</v>
      </c>
      <c r="AM48" s="123">
        <f>SUMIFS('2. Scope of Works'!$S$10:$S$105,'2. Scope of Works'!$H$10:$H$105,'4. Summary of Resilience Works'!$E48,'2. Scope of Works'!$I$10:$I$105,'4. Summary of Resilience Works'!AM$9)</f>
        <v>0</v>
      </c>
      <c r="AN48" s="123">
        <f>SUMIFS('2. Scope of Works'!$S$10:$S$105,'2. Scope of Works'!$H$10:$H$105,'4. Summary of Resilience Works'!$E48,'2. Scope of Works'!$I$10:$I$105,'4. Summary of Resilience Works'!AN$9)</f>
        <v>0</v>
      </c>
      <c r="AO48" s="123">
        <f>SUMIFS('2. Scope of Works'!$S$10:$S$105,'2. Scope of Works'!$H$10:$H$105,'4. Summary of Resilience Works'!$E48,'2. Scope of Works'!$I$10:$I$105,'4. Summary of Resilience Works'!AO$9)</f>
        <v>0</v>
      </c>
      <c r="AP48" s="123">
        <f>SUMIFS('2. Scope of Works'!$S$10:$S$105,'2. Scope of Works'!$H$10:$H$105,'4. Summary of Resilience Works'!$E48,'2. Scope of Works'!$I$10:$I$105,'4. Summary of Resilience Works'!AP$9)</f>
        <v>0</v>
      </c>
      <c r="AQ48" s="123">
        <f>SUMIFS('2. Scope of Works'!$S$10:$S$105,'2. Scope of Works'!$H$10:$H$105,'4. Summary of Resilience Works'!$E48,'2. Scope of Works'!$I$10:$I$105,'4. Summary of Resilience Works'!AQ$9)</f>
        <v>0</v>
      </c>
      <c r="AR48" s="123">
        <f>SUMIFS('2. Scope of Works'!$S$10:$S$105,'2. Scope of Works'!$H$10:$H$105,'4. Summary of Resilience Works'!$E48,'2. Scope of Works'!$I$10:$I$105,'4. Summary of Resilience Works'!AR$9)</f>
        <v>0</v>
      </c>
      <c r="AS48" s="123">
        <f>SUMIFS('2. Scope of Works'!$S$10:$S$105,'2. Scope of Works'!$H$10:$H$105,'4. Summary of Resilience Works'!$E48,'2. Scope of Works'!$I$10:$I$105,'4. Summary of Resilience Works'!AS$9)</f>
        <v>0</v>
      </c>
      <c r="AT48" s="123">
        <f>SUMIFS('2. Scope of Works'!$S$10:$S$105,'2. Scope of Works'!$H$10:$H$105,'4. Summary of Resilience Works'!$E48,'2. Scope of Works'!$I$10:$I$105,'4. Summary of Resilience Works'!AT$9)</f>
        <v>0</v>
      </c>
      <c r="AU48" s="123">
        <f>SUMIFS('2. Scope of Works'!$S$10:$S$105,'2. Scope of Works'!$H$10:$H$105,'4. Summary of Resilience Works'!$E48,'2. Scope of Works'!$I$10:$I$105,'4. Summary of Resilience Works'!AU$9)</f>
        <v>0</v>
      </c>
      <c r="AV48" s="123">
        <f>SUMIFS('2. Scope of Works'!$S$10:$S$105,'2. Scope of Works'!$H$10:$H$105,'4. Summary of Resilience Works'!$E48,'2. Scope of Works'!$I$10:$I$105,'4. Summary of Resilience Works'!AV$9)</f>
        <v>0</v>
      </c>
      <c r="AW48" s="123">
        <f>SUMIFS('2. Scope of Works'!$S$10:$S$105,'2. Scope of Works'!$H$10:$H$105,'4. Summary of Resilience Works'!$E48,'2. Scope of Works'!$I$10:$I$105,'4. Summary of Resilience Works'!AW$9)</f>
        <v>0</v>
      </c>
      <c r="AX48" s="123">
        <f>SUMIFS('2. Scope of Works'!$S$10:$S$105,'2. Scope of Works'!$H$10:$H$105,'4. Summary of Resilience Works'!$E48,'2. Scope of Works'!$I$10:$I$105,'4. Summary of Resilience Works'!AX$9)</f>
        <v>0</v>
      </c>
      <c r="AY48" s="123">
        <f>SUMIFS('2. Scope of Works'!$S$10:$S$105,'2. Scope of Works'!$H$10:$H$105,'4. Summary of Resilience Works'!$E48,'2. Scope of Works'!$I$10:$I$105,'4. Summary of Resilience Works'!AY$9)</f>
        <v>0</v>
      </c>
      <c r="AZ48" s="123">
        <f>SUMIFS('2. Scope of Works'!$S$10:$S$105,'2. Scope of Works'!$H$10:$H$105,'4. Summary of Resilience Works'!$E48,'2. Scope of Works'!$I$10:$I$105,'4. Summary of Resilience Works'!AZ$9)</f>
        <v>0</v>
      </c>
      <c r="BA48" s="123">
        <f>SUMIFS('2. Scope of Works'!$S$10:$S$105,'2. Scope of Works'!$H$10:$H$105,'4. Summary of Resilience Works'!$E48,'2. Scope of Works'!$I$10:$I$105,'4. Summary of Resilience Works'!BA$9)</f>
        <v>0</v>
      </c>
      <c r="BB48" s="123">
        <f>SUMIFS('2. Scope of Works'!$S$10:$S$105,'2. Scope of Works'!$H$10:$H$105,'4. Summary of Resilience Works'!$E48,'2. Scope of Works'!$I$10:$I$105,'4. Summary of Resilience Works'!BB$9)</f>
        <v>0</v>
      </c>
      <c r="BC48" s="123">
        <f>SUMIFS('2. Scope of Works'!$S$10:$S$105,'2. Scope of Works'!$H$10:$H$105,'4. Summary of Resilience Works'!$E48,'2. Scope of Works'!$I$10:$I$105,'4. Summary of Resilience Works'!BC$9)</f>
        <v>0</v>
      </c>
      <c r="BD48" s="123">
        <f>SUMIFS('2. Scope of Works'!$S$10:$S$105,'2. Scope of Works'!$H$10:$H$105,'4. Summary of Resilience Works'!$E48,'2. Scope of Works'!$I$10:$I$105,'4. Summary of Resilience Works'!BD$9)</f>
        <v>0</v>
      </c>
      <c r="BE48" s="123">
        <f>SUMIFS('2. Scope of Works'!$S$10:$S$105,'2. Scope of Works'!$H$10:$H$105,'4. Summary of Resilience Works'!$E48,'2. Scope of Works'!$I$10:$I$105,'4. Summary of Resilience Works'!BE$9)</f>
        <v>0</v>
      </c>
      <c r="BF48" s="123">
        <f>SUMIFS('2. Scope of Works'!$S$10:$S$105,'2. Scope of Works'!$H$10:$H$105,'4. Summary of Resilience Works'!$E48,'2. Scope of Works'!$I$10:$I$105,'4. Summary of Resilience Works'!BF$9)</f>
        <v>0</v>
      </c>
      <c r="BG48" s="123">
        <f>SUMIFS('2. Scope of Works'!$S$10:$S$105,'2. Scope of Works'!$H$10:$H$105,'4. Summary of Resilience Works'!$E48,'2. Scope of Works'!$I$10:$I$105,'4. Summary of Resilience Works'!BG$9)</f>
        <v>0</v>
      </c>
    </row>
    <row r="49" spans="3:59" s="16" customFormat="1" x14ac:dyDescent="0.3">
      <c r="C49" s="96" t="s">
        <v>289</v>
      </c>
      <c r="D49" t="s">
        <v>289</v>
      </c>
      <c r="E49" s="129" t="s">
        <v>289</v>
      </c>
      <c r="F49" t="s">
        <v>289</v>
      </c>
      <c r="H49" s="121" t="str">
        <f>IF(SUMIF('2. Scope of Works'!$H$10:$H$179,'4. Summary of Resilience Works'!E49,'2. Scope of Works'!$Q$10:$Q$179)=0,"",SUMIF('2. Scope of Works'!$H$10:$H$179,'4. Summary of Resilience Works'!E49,'2. Scope of Works'!$Q$10:$Q$179))</f>
        <v/>
      </c>
      <c r="I49" s="121" t="str">
        <f>IF(SUMIF('2. Scope of Works'!$H$10:$H$105,'4. Summary of Resilience Works'!E49,'2. Scope of Works'!$R$10:$R$105)=0,"",SUMIF('2. Scope of Works'!$H$10:$H$105,'4. Summary of Resilience Works'!E49,'2. Scope of Works'!$R$10:$R$105))</f>
        <v/>
      </c>
      <c r="J49" s="121" t="str">
        <f>IF(SUMIF('2. Scope of Works'!$H$10:$H$105,'4. Summary of Resilience Works'!E49,'2. Scope of Works'!$S$10:$S$105)=0,"",SUMIF('2. Scope of Works'!$H$10:$H$105,'4. Summary of Resilience Works'!E49,'2. Scope of Works'!$S$10:$S$105))</f>
        <v/>
      </c>
      <c r="K49" s="122" t="str">
        <f>IF(SUMIFS('2. Scope of Works'!$S$10:$S$105,'2. Scope of Works'!$H$10:$H$105,$E49,'2. Scope of Works'!$P$10:$P$105,"Y")&gt;0,"Y","")</f>
        <v/>
      </c>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row>
    <row r="50" spans="3:59" s="16" customFormat="1" x14ac:dyDescent="0.3">
      <c r="C50" s="96" t="s">
        <v>289</v>
      </c>
      <c r="D50" t="s">
        <v>289</v>
      </c>
      <c r="E50" s="129" t="s">
        <v>289</v>
      </c>
      <c r="F50" t="s">
        <v>289</v>
      </c>
      <c r="H50" s="121" t="str">
        <f>IF(SUMIF('2. Scope of Works'!$H$10:$H$179,'4. Summary of Resilience Works'!E50,'2. Scope of Works'!$Q$10:$Q$179)=0,"",SUMIF('2. Scope of Works'!$H$10:$H$179,'4. Summary of Resilience Works'!E50,'2. Scope of Works'!$Q$10:$Q$179))</f>
        <v/>
      </c>
      <c r="I50" s="121" t="str">
        <f>IF(SUMIF('2. Scope of Works'!$H$10:$H$179,'4. Summary of Resilience Works'!E50,'2. Scope of Works'!$R$10:$R$179)=0,"",SUMIF('2. Scope of Works'!$H$10:$H$179,'4. Summary of Resilience Works'!E50,'2. Scope of Works'!$R$10:$R$179))</f>
        <v/>
      </c>
      <c r="J50" s="121" t="str">
        <f>IF(SUMIF('2. Scope of Works'!$H$10:$H$179,'4. Summary of Resilience Works'!E50,'2. Scope of Works'!$S$10:$S$179)=0,"",SUMIF('2. Scope of Works'!$H$10:$H$179,'4. Summary of Resilience Works'!E50,'2. Scope of Works'!$S$10:$S$179))</f>
        <v/>
      </c>
      <c r="K50" s="122" t="str">
        <f>IF(SUMIFS('2. Scope of Works'!$S$10:$S$179,'2. Scope of Works'!$H$10:$H$179,$E50,'2. Scope of Works'!$P$10:$P$179,"Y")&gt;0,"Y","")</f>
        <v/>
      </c>
      <c r="M50" s="131"/>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row>
    <row r="51" spans="3:59" s="16" customFormat="1" x14ac:dyDescent="0.3">
      <c r="C51" s="132" t="s">
        <v>289</v>
      </c>
      <c r="D51" s="133" t="s">
        <v>289</v>
      </c>
      <c r="E51" s="132" t="s">
        <v>289</v>
      </c>
      <c r="F51" s="134" t="s">
        <v>289</v>
      </c>
      <c r="H51" s="135"/>
      <c r="I51" s="135"/>
      <c r="J51" s="135"/>
      <c r="K51" s="136"/>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row>
    <row r="52" spans="3:59" s="16" customFormat="1" x14ac:dyDescent="0.3">
      <c r="C52" s="137" t="s">
        <v>290</v>
      </c>
      <c r="D52" s="138" t="s">
        <v>291</v>
      </c>
      <c r="E52" s="139" t="s">
        <v>292</v>
      </c>
      <c r="F52" s="100" t="s">
        <v>72</v>
      </c>
      <c r="G52" s="140"/>
      <c r="H52" s="121">
        <f>'2. Scope of Works'!Q209</f>
        <v>0</v>
      </c>
      <c r="I52" s="121">
        <f>'2. Scope of Works'!R209</f>
        <v>0</v>
      </c>
      <c r="J52" s="121">
        <f>'2. Scope of Works'!S209</f>
        <v>0</v>
      </c>
      <c r="K52" s="136"/>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row>
    <row r="53" spans="3:59" s="16" customFormat="1" x14ac:dyDescent="0.3">
      <c r="C53" s="141" t="s">
        <v>290</v>
      </c>
      <c r="D53" s="142" t="s">
        <v>291</v>
      </c>
      <c r="E53" s="139" t="s">
        <v>293</v>
      </c>
      <c r="F53" s="100" t="s">
        <v>75</v>
      </c>
      <c r="G53" s="140"/>
      <c r="H53" s="121">
        <f>'2. Scope of Works'!Q212</f>
        <v>0</v>
      </c>
      <c r="I53" s="121">
        <f>'2. Scope of Works'!R212</f>
        <v>0</v>
      </c>
      <c r="J53" s="121">
        <f>'2. Scope of Works'!S212</f>
        <v>0</v>
      </c>
      <c r="K53" s="136"/>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row>
    <row r="54" spans="3:59" s="16" customFormat="1" x14ac:dyDescent="0.3">
      <c r="C54" s="141" t="s">
        <v>290</v>
      </c>
      <c r="D54" s="142" t="s">
        <v>291</v>
      </c>
      <c r="E54" s="139" t="s">
        <v>294</v>
      </c>
      <c r="F54" s="100" t="s">
        <v>295</v>
      </c>
      <c r="G54" s="140"/>
      <c r="H54" s="121">
        <f>'2. Scope of Works'!Q217</f>
        <v>0</v>
      </c>
      <c r="I54" s="121">
        <f>'2. Scope of Works'!R217</f>
        <v>0</v>
      </c>
      <c r="J54" s="121">
        <f>'2. Scope of Works'!S217</f>
        <v>0</v>
      </c>
      <c r="K54" s="136"/>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row>
    <row r="55" spans="3:59" s="16" customFormat="1" x14ac:dyDescent="0.3">
      <c r="C55" s="141" t="s">
        <v>290</v>
      </c>
      <c r="D55" s="142" t="s">
        <v>291</v>
      </c>
      <c r="E55" s="139" t="s">
        <v>296</v>
      </c>
      <c r="F55" s="100" t="s">
        <v>297</v>
      </c>
      <c r="G55" s="140"/>
      <c r="H55" s="121">
        <f>'2. Scope of Works'!Q220</f>
        <v>0</v>
      </c>
      <c r="I55" s="121">
        <f>'2. Scope of Works'!R220</f>
        <v>0</v>
      </c>
      <c r="J55" s="121">
        <f>SUM(H55:I55)</f>
        <v>0</v>
      </c>
      <c r="K55" s="136"/>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row>
    <row r="56" spans="3:59" s="16" customFormat="1" x14ac:dyDescent="0.3">
      <c r="C56" s="141" t="s">
        <v>290</v>
      </c>
      <c r="D56" s="142" t="s">
        <v>291</v>
      </c>
      <c r="E56" s="139" t="s">
        <v>298</v>
      </c>
      <c r="F56" s="143" t="s">
        <v>299</v>
      </c>
      <c r="G56" s="140"/>
      <c r="H56" s="121">
        <f>'2. Scope of Works'!Q221</f>
        <v>0</v>
      </c>
      <c r="I56" s="121">
        <f>'2. Scope of Works'!R221</f>
        <v>0</v>
      </c>
      <c r="J56" s="121">
        <f t="shared" ref="J56:J57" si="0">SUM(H56:I56)</f>
        <v>0</v>
      </c>
      <c r="K56" s="136"/>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row>
    <row r="57" spans="3:59" s="16" customFormat="1" x14ac:dyDescent="0.3">
      <c r="C57" s="144" t="s">
        <v>290</v>
      </c>
      <c r="D57" s="145" t="s">
        <v>291</v>
      </c>
      <c r="E57" s="139" t="s">
        <v>300</v>
      </c>
      <c r="F57" s="143" t="s">
        <v>88</v>
      </c>
      <c r="G57" s="140"/>
      <c r="H57" s="121">
        <f>'2. Scope of Works'!Q222</f>
        <v>0</v>
      </c>
      <c r="I57" s="121">
        <f>'2. Scope of Works'!R222</f>
        <v>0</v>
      </c>
      <c r="J57" s="121">
        <f t="shared" si="0"/>
        <v>0</v>
      </c>
      <c r="K57" s="146"/>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row>
    <row r="58" spans="3:59" s="16" customFormat="1" x14ac:dyDescent="0.3">
      <c r="E58" s="146"/>
      <c r="K58" s="146"/>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row>
    <row r="59" spans="3:59" s="16" customFormat="1" x14ac:dyDescent="0.3">
      <c r="E59" s="146"/>
      <c r="F59" s="101" t="s">
        <v>301</v>
      </c>
      <c r="G59" s="148"/>
      <c r="H59" s="149">
        <f>SUM(H10:H57)</f>
        <v>0</v>
      </c>
      <c r="I59" s="149">
        <f>SUM(I10:I57)</f>
        <v>0</v>
      </c>
      <c r="J59" s="149">
        <f>SUM(J10:J57)</f>
        <v>0</v>
      </c>
      <c r="K59" s="146"/>
      <c r="O59" s="150">
        <f t="shared" ref="O59:BG59" si="1">SUM(O10:O48)</f>
        <v>0</v>
      </c>
      <c r="P59" s="150">
        <f t="shared" si="1"/>
        <v>0</v>
      </c>
      <c r="Q59" s="150">
        <f t="shared" si="1"/>
        <v>0</v>
      </c>
      <c r="R59" s="150">
        <f t="shared" si="1"/>
        <v>0</v>
      </c>
      <c r="S59" s="150">
        <f t="shared" si="1"/>
        <v>0</v>
      </c>
      <c r="T59" s="150">
        <f t="shared" si="1"/>
        <v>0</v>
      </c>
      <c r="U59" s="150">
        <f t="shared" si="1"/>
        <v>0</v>
      </c>
      <c r="V59" s="150">
        <f t="shared" si="1"/>
        <v>0</v>
      </c>
      <c r="W59" s="150">
        <f t="shared" si="1"/>
        <v>0</v>
      </c>
      <c r="X59" s="150">
        <f t="shared" si="1"/>
        <v>0</v>
      </c>
      <c r="Y59" s="150">
        <f t="shared" si="1"/>
        <v>0</v>
      </c>
      <c r="Z59" s="150">
        <f t="shared" si="1"/>
        <v>0</v>
      </c>
      <c r="AA59" s="150">
        <f t="shared" si="1"/>
        <v>0</v>
      </c>
      <c r="AB59" s="150">
        <f t="shared" si="1"/>
        <v>0</v>
      </c>
      <c r="AC59" s="150">
        <f t="shared" si="1"/>
        <v>0</v>
      </c>
      <c r="AD59" s="150">
        <f t="shared" si="1"/>
        <v>0</v>
      </c>
      <c r="AE59" s="150">
        <f t="shared" si="1"/>
        <v>0</v>
      </c>
      <c r="AF59" s="150">
        <f t="shared" si="1"/>
        <v>0</v>
      </c>
      <c r="AG59" s="150">
        <f t="shared" si="1"/>
        <v>0</v>
      </c>
      <c r="AH59" s="150">
        <f t="shared" si="1"/>
        <v>0</v>
      </c>
      <c r="AI59" s="150">
        <f t="shared" si="1"/>
        <v>0</v>
      </c>
      <c r="AJ59" s="150">
        <f t="shared" si="1"/>
        <v>0</v>
      </c>
      <c r="AK59" s="150">
        <f t="shared" si="1"/>
        <v>0</v>
      </c>
      <c r="AL59" s="150">
        <f t="shared" si="1"/>
        <v>0</v>
      </c>
      <c r="AM59" s="150">
        <f t="shared" si="1"/>
        <v>0</v>
      </c>
      <c r="AN59" s="150">
        <f t="shared" si="1"/>
        <v>0</v>
      </c>
      <c r="AO59" s="150">
        <f t="shared" si="1"/>
        <v>0</v>
      </c>
      <c r="AP59" s="150">
        <f t="shared" si="1"/>
        <v>0</v>
      </c>
      <c r="AQ59" s="150">
        <f t="shared" si="1"/>
        <v>0</v>
      </c>
      <c r="AR59" s="150">
        <f t="shared" si="1"/>
        <v>0</v>
      </c>
      <c r="AS59" s="150">
        <f t="shared" si="1"/>
        <v>0</v>
      </c>
      <c r="AT59" s="150">
        <f t="shared" si="1"/>
        <v>0</v>
      </c>
      <c r="AU59" s="150">
        <f t="shared" si="1"/>
        <v>0</v>
      </c>
      <c r="AV59" s="150">
        <f t="shared" si="1"/>
        <v>0</v>
      </c>
      <c r="AW59" s="150">
        <f t="shared" si="1"/>
        <v>0</v>
      </c>
      <c r="AX59" s="150">
        <f t="shared" si="1"/>
        <v>0</v>
      </c>
      <c r="AY59" s="150">
        <f t="shared" si="1"/>
        <v>0</v>
      </c>
      <c r="AZ59" s="150">
        <f t="shared" si="1"/>
        <v>0</v>
      </c>
      <c r="BA59" s="150">
        <f t="shared" si="1"/>
        <v>0</v>
      </c>
      <c r="BB59" s="150">
        <f t="shared" si="1"/>
        <v>0</v>
      </c>
      <c r="BC59" s="150">
        <f t="shared" si="1"/>
        <v>0</v>
      </c>
      <c r="BD59" s="150">
        <f t="shared" si="1"/>
        <v>0</v>
      </c>
      <c r="BE59" s="150">
        <f t="shared" si="1"/>
        <v>0</v>
      </c>
      <c r="BF59" s="150">
        <f t="shared" si="1"/>
        <v>0</v>
      </c>
      <c r="BG59" s="150">
        <f t="shared" si="1"/>
        <v>0</v>
      </c>
    </row>
    <row r="60" spans="3:59" s="16" customFormat="1" x14ac:dyDescent="0.3">
      <c r="C60" s="151" t="s">
        <v>302</v>
      </c>
      <c r="E60" s="146"/>
      <c r="F60" s="100" t="s">
        <v>173</v>
      </c>
      <c r="H60" s="121">
        <f t="shared" ref="H60:I60" si="2">H59*10%</f>
        <v>0</v>
      </c>
      <c r="I60" s="121">
        <f t="shared" si="2"/>
        <v>0</v>
      </c>
      <c r="J60" s="121">
        <f>J59*10%</f>
        <v>0</v>
      </c>
      <c r="K60" s="146"/>
      <c r="O60" s="152">
        <f>O59*10%</f>
        <v>0</v>
      </c>
      <c r="P60" s="152">
        <f t="shared" ref="P60:BG60" si="3">P59*10%</f>
        <v>0</v>
      </c>
      <c r="Q60" s="152">
        <f t="shared" si="3"/>
        <v>0</v>
      </c>
      <c r="R60" s="152">
        <f t="shared" si="3"/>
        <v>0</v>
      </c>
      <c r="S60" s="152">
        <f t="shared" si="3"/>
        <v>0</v>
      </c>
      <c r="T60" s="152">
        <f t="shared" si="3"/>
        <v>0</v>
      </c>
      <c r="U60" s="152">
        <f t="shared" si="3"/>
        <v>0</v>
      </c>
      <c r="V60" s="152">
        <f t="shared" si="3"/>
        <v>0</v>
      </c>
      <c r="W60" s="152">
        <f t="shared" si="3"/>
        <v>0</v>
      </c>
      <c r="X60" s="152">
        <f t="shared" si="3"/>
        <v>0</v>
      </c>
      <c r="Y60" s="152">
        <f t="shared" si="3"/>
        <v>0</v>
      </c>
      <c r="Z60" s="152">
        <f t="shared" si="3"/>
        <v>0</v>
      </c>
      <c r="AA60" s="152">
        <f t="shared" si="3"/>
        <v>0</v>
      </c>
      <c r="AB60" s="152">
        <f t="shared" si="3"/>
        <v>0</v>
      </c>
      <c r="AC60" s="152">
        <f t="shared" si="3"/>
        <v>0</v>
      </c>
      <c r="AD60" s="152">
        <f t="shared" si="3"/>
        <v>0</v>
      </c>
      <c r="AE60" s="152">
        <f t="shared" si="3"/>
        <v>0</v>
      </c>
      <c r="AF60" s="152">
        <f t="shared" si="3"/>
        <v>0</v>
      </c>
      <c r="AG60" s="152">
        <f t="shared" si="3"/>
        <v>0</v>
      </c>
      <c r="AH60" s="152">
        <f t="shared" si="3"/>
        <v>0</v>
      </c>
      <c r="AI60" s="152">
        <f t="shared" si="3"/>
        <v>0</v>
      </c>
      <c r="AJ60" s="152">
        <f t="shared" si="3"/>
        <v>0</v>
      </c>
      <c r="AK60" s="152">
        <f t="shared" si="3"/>
        <v>0</v>
      </c>
      <c r="AL60" s="152">
        <f t="shared" si="3"/>
        <v>0</v>
      </c>
      <c r="AM60" s="152">
        <f t="shared" si="3"/>
        <v>0</v>
      </c>
      <c r="AN60" s="152">
        <f t="shared" si="3"/>
        <v>0</v>
      </c>
      <c r="AO60" s="152">
        <f t="shared" si="3"/>
        <v>0</v>
      </c>
      <c r="AP60" s="152">
        <f t="shared" si="3"/>
        <v>0</v>
      </c>
      <c r="AQ60" s="152">
        <f t="shared" si="3"/>
        <v>0</v>
      </c>
      <c r="AR60" s="152">
        <f t="shared" si="3"/>
        <v>0</v>
      </c>
      <c r="AS60" s="152">
        <f t="shared" si="3"/>
        <v>0</v>
      </c>
      <c r="AT60" s="152">
        <f t="shared" si="3"/>
        <v>0</v>
      </c>
      <c r="AU60" s="152">
        <f t="shared" si="3"/>
        <v>0</v>
      </c>
      <c r="AV60" s="152">
        <f t="shared" si="3"/>
        <v>0</v>
      </c>
      <c r="AW60" s="152">
        <f t="shared" si="3"/>
        <v>0</v>
      </c>
      <c r="AX60" s="152">
        <f t="shared" si="3"/>
        <v>0</v>
      </c>
      <c r="AY60" s="152">
        <f t="shared" si="3"/>
        <v>0</v>
      </c>
      <c r="AZ60" s="152">
        <f t="shared" si="3"/>
        <v>0</v>
      </c>
      <c r="BA60" s="152">
        <f t="shared" si="3"/>
        <v>0</v>
      </c>
      <c r="BB60" s="152">
        <f t="shared" si="3"/>
        <v>0</v>
      </c>
      <c r="BC60" s="152">
        <f t="shared" si="3"/>
        <v>0</v>
      </c>
      <c r="BD60" s="152">
        <f t="shared" si="3"/>
        <v>0</v>
      </c>
      <c r="BE60" s="152">
        <f t="shared" si="3"/>
        <v>0</v>
      </c>
      <c r="BF60" s="152">
        <f t="shared" si="3"/>
        <v>0</v>
      </c>
      <c r="BG60" s="152">
        <f t="shared" si="3"/>
        <v>0</v>
      </c>
    </row>
    <row r="61" spans="3:59" s="16" customFormat="1" x14ac:dyDescent="0.3">
      <c r="C61" s="151">
        <f>'1. Project ID'!F47</f>
        <v>1.1000000000000001</v>
      </c>
      <c r="E61" s="146"/>
      <c r="F61" s="101" t="s">
        <v>174</v>
      </c>
      <c r="G61" s="148"/>
      <c r="H61" s="149">
        <f>SUM(H59:H60)</f>
        <v>0</v>
      </c>
      <c r="I61" s="149">
        <f t="shared" ref="I61" si="4">SUM(I59:I60)</f>
        <v>0</v>
      </c>
      <c r="J61" s="149">
        <f>SUM(J59:J60)</f>
        <v>0</v>
      </c>
      <c r="K61" s="146"/>
      <c r="O61" s="150">
        <f>SUM(O59:O60)</f>
        <v>0</v>
      </c>
      <c r="P61" s="150">
        <f t="shared" ref="P61:BG61" si="5">SUM(P59:P60)</f>
        <v>0</v>
      </c>
      <c r="Q61" s="150">
        <f t="shared" si="5"/>
        <v>0</v>
      </c>
      <c r="R61" s="150">
        <f t="shared" si="5"/>
        <v>0</v>
      </c>
      <c r="S61" s="150">
        <f t="shared" si="5"/>
        <v>0</v>
      </c>
      <c r="T61" s="150">
        <f t="shared" si="5"/>
        <v>0</v>
      </c>
      <c r="U61" s="150">
        <f t="shared" si="5"/>
        <v>0</v>
      </c>
      <c r="V61" s="150">
        <f t="shared" si="5"/>
        <v>0</v>
      </c>
      <c r="W61" s="150">
        <f t="shared" si="5"/>
        <v>0</v>
      </c>
      <c r="X61" s="150">
        <f t="shared" si="5"/>
        <v>0</v>
      </c>
      <c r="Y61" s="150">
        <f t="shared" si="5"/>
        <v>0</v>
      </c>
      <c r="Z61" s="150">
        <f t="shared" si="5"/>
        <v>0</v>
      </c>
      <c r="AA61" s="150">
        <f t="shared" si="5"/>
        <v>0</v>
      </c>
      <c r="AB61" s="150">
        <f t="shared" si="5"/>
        <v>0</v>
      </c>
      <c r="AC61" s="150">
        <f t="shared" si="5"/>
        <v>0</v>
      </c>
      <c r="AD61" s="150">
        <f t="shared" si="5"/>
        <v>0</v>
      </c>
      <c r="AE61" s="150">
        <f t="shared" si="5"/>
        <v>0</v>
      </c>
      <c r="AF61" s="150">
        <f t="shared" si="5"/>
        <v>0</v>
      </c>
      <c r="AG61" s="150">
        <f t="shared" si="5"/>
        <v>0</v>
      </c>
      <c r="AH61" s="150">
        <f t="shared" si="5"/>
        <v>0</v>
      </c>
      <c r="AI61" s="150">
        <f t="shared" si="5"/>
        <v>0</v>
      </c>
      <c r="AJ61" s="150">
        <f t="shared" si="5"/>
        <v>0</v>
      </c>
      <c r="AK61" s="150">
        <f t="shared" si="5"/>
        <v>0</v>
      </c>
      <c r="AL61" s="150">
        <f t="shared" si="5"/>
        <v>0</v>
      </c>
      <c r="AM61" s="150">
        <f t="shared" si="5"/>
        <v>0</v>
      </c>
      <c r="AN61" s="150">
        <f t="shared" si="5"/>
        <v>0</v>
      </c>
      <c r="AO61" s="150">
        <f t="shared" si="5"/>
        <v>0</v>
      </c>
      <c r="AP61" s="150">
        <f t="shared" si="5"/>
        <v>0</v>
      </c>
      <c r="AQ61" s="150">
        <f t="shared" si="5"/>
        <v>0</v>
      </c>
      <c r="AR61" s="150">
        <f t="shared" si="5"/>
        <v>0</v>
      </c>
      <c r="AS61" s="150">
        <f t="shared" si="5"/>
        <v>0</v>
      </c>
      <c r="AT61" s="150">
        <f t="shared" si="5"/>
        <v>0</v>
      </c>
      <c r="AU61" s="150">
        <f t="shared" si="5"/>
        <v>0</v>
      </c>
      <c r="AV61" s="150">
        <f t="shared" si="5"/>
        <v>0</v>
      </c>
      <c r="AW61" s="150">
        <f t="shared" si="5"/>
        <v>0</v>
      </c>
      <c r="AX61" s="150">
        <f t="shared" si="5"/>
        <v>0</v>
      </c>
      <c r="AY61" s="150">
        <f t="shared" si="5"/>
        <v>0</v>
      </c>
      <c r="AZ61" s="150">
        <f t="shared" si="5"/>
        <v>0</v>
      </c>
      <c r="BA61" s="150">
        <f t="shared" si="5"/>
        <v>0</v>
      </c>
      <c r="BB61" s="150">
        <f t="shared" si="5"/>
        <v>0</v>
      </c>
      <c r="BC61" s="150">
        <f t="shared" si="5"/>
        <v>0</v>
      </c>
      <c r="BD61" s="150">
        <f t="shared" si="5"/>
        <v>0</v>
      </c>
      <c r="BE61" s="150">
        <f t="shared" si="5"/>
        <v>0</v>
      </c>
      <c r="BF61" s="150">
        <f t="shared" si="5"/>
        <v>0</v>
      </c>
      <c r="BG61" s="150">
        <f t="shared" si="5"/>
        <v>0</v>
      </c>
    </row>
    <row r="63" spans="3:59" s="15" customFormat="1" ht="36.6" x14ac:dyDescent="0.3">
      <c r="E63" s="153"/>
      <c r="K63" s="153"/>
      <c r="L63"/>
      <c r="M63"/>
      <c r="O63" s="154" t="str">
        <f>O9</f>
        <v>Project Investigation / Certification</v>
      </c>
      <c r="P63" s="154" t="str">
        <f t="shared" ref="P63:BG63" si="6">P9</f>
        <v>Consultants Design &amp; Drafting</v>
      </c>
      <c r="Q63" s="154" t="str">
        <f t="shared" si="6"/>
        <v>Preliminaries</v>
      </c>
      <c r="R63" s="154" t="str">
        <f t="shared" si="6"/>
        <v>Site Works</v>
      </c>
      <c r="S63" s="154" t="str">
        <f t="shared" si="6"/>
        <v>Plumber</v>
      </c>
      <c r="T63" s="154" t="str">
        <f t="shared" si="6"/>
        <v>Concrete</v>
      </c>
      <c r="U63" s="154" t="str">
        <f t="shared" si="6"/>
        <v>Carpentry / Builder</v>
      </c>
      <c r="V63" s="154" t="str">
        <f t="shared" si="6"/>
        <v>Membranes</v>
      </c>
      <c r="W63" s="154" t="str">
        <f t="shared" si="6"/>
        <v>Metalwork</v>
      </c>
      <c r="X63" s="154" t="str">
        <f t="shared" si="6"/>
        <v>Roofing</v>
      </c>
      <c r="Y63" s="154" t="str">
        <f t="shared" si="6"/>
        <v>Windows / Glazing</v>
      </c>
      <c r="Z63" s="154" t="str">
        <f t="shared" si="6"/>
        <v>Electrical</v>
      </c>
      <c r="AA63" s="154" t="str">
        <f t="shared" si="6"/>
        <v>Mechanical</v>
      </c>
      <c r="AB63" s="154" t="str">
        <f t="shared" si="6"/>
        <v>Masonry</v>
      </c>
      <c r="AC63" s="154" t="str">
        <f t="shared" si="6"/>
        <v>Linings &amp; Claddings</v>
      </c>
      <c r="AD63" s="154" t="str">
        <f t="shared" si="6"/>
        <v>Doors &amp; Hardware</v>
      </c>
      <c r="AE63" s="154" t="str">
        <f t="shared" si="6"/>
        <v>Joinery</v>
      </c>
      <c r="AF63" s="154" t="str">
        <f t="shared" si="6"/>
        <v>Resiliant Surfaces</v>
      </c>
      <c r="AG63" s="154" t="str">
        <f t="shared" si="6"/>
        <v>Floor Coverings</v>
      </c>
      <c r="AH63" s="154" t="str">
        <f t="shared" si="6"/>
        <v>Painting</v>
      </c>
      <c r="AI63" s="154" t="str">
        <f t="shared" si="6"/>
        <v>External Works</v>
      </c>
      <c r="AJ63" s="154" t="str">
        <f t="shared" si="6"/>
        <v>Civil Works</v>
      </c>
      <c r="AK63" s="154" t="str">
        <f t="shared" si="6"/>
        <v>Demolition</v>
      </c>
      <c r="AL63" s="154" t="str">
        <f t="shared" si="6"/>
        <v>Labourer</v>
      </c>
      <c r="AM63" s="154" t="str">
        <f t="shared" si="6"/>
        <v>Staircase</v>
      </c>
      <c r="AN63" s="154" t="str">
        <f t="shared" si="6"/>
        <v>House Raising</v>
      </c>
      <c r="AO63" s="154" t="str">
        <f t="shared" si="6"/>
        <v>Fee / Charges</v>
      </c>
      <c r="AP63" s="154" t="str">
        <f t="shared" si="6"/>
        <v>Material Supply</v>
      </c>
      <c r="AQ63" s="154" t="str">
        <f t="shared" si="6"/>
        <v>Tiler</v>
      </c>
      <c r="AR63" s="154" t="str">
        <f t="shared" si="6"/>
        <v>Stone Bench Tops</v>
      </c>
      <c r="AS63" s="154" t="str">
        <f t="shared" si="6"/>
        <v>Floor Grind</v>
      </c>
      <c r="AT63" s="154" t="str">
        <f t="shared" si="6"/>
        <v>Other</v>
      </c>
      <c r="AU63" s="154">
        <f t="shared" si="6"/>
        <v>0</v>
      </c>
      <c r="AV63" s="154">
        <f t="shared" si="6"/>
        <v>0</v>
      </c>
      <c r="AW63" s="154">
        <f t="shared" si="6"/>
        <v>0</v>
      </c>
      <c r="AX63" s="154">
        <f t="shared" si="6"/>
        <v>0</v>
      </c>
      <c r="AY63" s="154">
        <f t="shared" si="6"/>
        <v>0</v>
      </c>
      <c r="AZ63" s="154">
        <f t="shared" si="6"/>
        <v>0</v>
      </c>
      <c r="BA63" s="154">
        <f t="shared" si="6"/>
        <v>0</v>
      </c>
      <c r="BB63" s="154">
        <f t="shared" si="6"/>
        <v>0</v>
      </c>
      <c r="BC63" s="154">
        <f t="shared" si="6"/>
        <v>0</v>
      </c>
      <c r="BD63" s="154">
        <f t="shared" si="6"/>
        <v>0</v>
      </c>
      <c r="BE63" s="154">
        <f t="shared" si="6"/>
        <v>0</v>
      </c>
      <c r="BF63" s="154">
        <f t="shared" si="6"/>
        <v>0</v>
      </c>
      <c r="BG63" s="154">
        <f t="shared" si="6"/>
        <v>0</v>
      </c>
    </row>
  </sheetData>
  <sheetProtection selectLockedCells="1" sort="0" autoFilter="0"/>
  <mergeCells count="3">
    <mergeCell ref="C1:E1"/>
    <mergeCell ref="D7:E7"/>
    <mergeCell ref="C9:D9"/>
  </mergeCells>
  <printOptions horizontalCentered="1"/>
  <pageMargins left="0.70866141732283472" right="0.70866141732283472" top="0.55118110236220474" bottom="0.55118110236220474" header="0.31496062992125984" footer="0.31496062992125984"/>
  <pageSetup paperSize="174" scale="84" fitToHeight="0" orientation="landscape" r:id="rId1"/>
  <headerFoot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B7C5-4DFB-4A7D-91B5-C01AB559E8A0}">
  <sheetPr codeName="Sheet6">
    <tabColor rgb="FF00B0F0"/>
  </sheetPr>
  <dimension ref="A1:O241"/>
  <sheetViews>
    <sheetView workbookViewId="0">
      <selection activeCell="H21" sqref="H21"/>
    </sheetView>
  </sheetViews>
  <sheetFormatPr defaultColWidth="9.109375" defaultRowHeight="13.2" x14ac:dyDescent="0.3"/>
  <cols>
    <col min="1" max="1" width="5.88671875" style="155" customWidth="1"/>
    <col min="2" max="4" width="9" style="155" customWidth="1"/>
    <col min="5" max="5" width="8" style="155" customWidth="1"/>
    <col min="6" max="6" width="9.88671875" style="155" customWidth="1"/>
    <col min="7" max="7" width="8" style="155" customWidth="1"/>
    <col min="8" max="11" width="9" style="155" customWidth="1"/>
    <col min="12" max="12" width="4" style="155" customWidth="1"/>
    <col min="13" max="13" width="5" style="155" customWidth="1"/>
    <col min="14" max="14" width="9" style="155" customWidth="1"/>
    <col min="15" max="15" width="5.88671875" style="155" customWidth="1"/>
    <col min="16" max="16384" width="9.109375" style="155"/>
  </cols>
  <sheetData>
    <row r="1" spans="1:15" ht="78.75" customHeight="1" x14ac:dyDescent="0.3">
      <c r="A1" s="211" t="s">
        <v>303</v>
      </c>
      <c r="B1" s="211"/>
      <c r="C1" s="211"/>
      <c r="D1" s="211"/>
      <c r="E1" s="211"/>
      <c r="F1" s="211"/>
      <c r="G1" s="211"/>
      <c r="H1" s="211"/>
      <c r="I1" s="211"/>
      <c r="J1" s="211"/>
      <c r="K1" s="211"/>
      <c r="L1" s="211"/>
      <c r="M1" s="211"/>
      <c r="N1" s="211"/>
      <c r="O1" s="211"/>
    </row>
    <row r="2" spans="1:15" ht="87" customHeight="1" x14ac:dyDescent="0.3">
      <c r="A2" s="212" t="s">
        <v>304</v>
      </c>
      <c r="B2" s="212"/>
      <c r="C2" s="212"/>
      <c r="D2" s="212"/>
      <c r="E2" s="212"/>
      <c r="F2" s="212"/>
      <c r="G2" s="212"/>
      <c r="H2" s="212"/>
      <c r="I2" s="212"/>
      <c r="J2" s="212"/>
      <c r="K2" s="212"/>
      <c r="L2" s="212"/>
      <c r="M2" s="213"/>
      <c r="N2" s="213"/>
      <c r="O2" s="213"/>
    </row>
    <row r="3" spans="1:15" ht="98.4" customHeight="1" x14ac:dyDescent="0.3">
      <c r="A3" s="212" t="s">
        <v>305</v>
      </c>
      <c r="B3" s="212"/>
      <c r="C3" s="212"/>
      <c r="D3" s="212"/>
      <c r="E3" s="212"/>
      <c r="F3" s="212"/>
      <c r="G3" s="212"/>
      <c r="H3" s="212"/>
      <c r="I3" s="212"/>
      <c r="J3" s="212"/>
      <c r="K3" s="212"/>
      <c r="L3" s="212"/>
      <c r="M3" s="212"/>
      <c r="N3" s="212"/>
      <c r="O3" s="212"/>
    </row>
    <row r="4" spans="1:15" ht="33" customHeight="1" x14ac:dyDescent="0.3">
      <c r="A4" s="156"/>
      <c r="B4" s="157" t="s">
        <v>306</v>
      </c>
      <c r="C4" s="158" t="s">
        <v>307</v>
      </c>
      <c r="O4" s="156"/>
    </row>
    <row r="5" spans="1:15" ht="12.9" customHeight="1" x14ac:dyDescent="0.25">
      <c r="A5" s="159"/>
      <c r="B5" s="160">
        <v>3300</v>
      </c>
      <c r="C5" s="161">
        <v>209.85</v>
      </c>
      <c r="O5" s="159"/>
    </row>
    <row r="6" spans="1:15" ht="12" customHeight="1" x14ac:dyDescent="0.25">
      <c r="A6" s="159"/>
      <c r="B6" s="162">
        <v>4000</v>
      </c>
      <c r="C6" s="163">
        <v>214.85</v>
      </c>
      <c r="O6" s="159"/>
    </row>
    <row r="7" spans="1:15" ht="12.9" customHeight="1" x14ac:dyDescent="0.25">
      <c r="A7" s="159"/>
      <c r="B7" s="164">
        <v>5000</v>
      </c>
      <c r="C7" s="165">
        <v>222</v>
      </c>
      <c r="O7" s="159"/>
    </row>
    <row r="8" spans="1:15" ht="12" customHeight="1" x14ac:dyDescent="0.25">
      <c r="A8" s="159"/>
      <c r="B8" s="162">
        <v>6000</v>
      </c>
      <c r="C8" s="163">
        <v>229.15</v>
      </c>
      <c r="O8" s="159"/>
    </row>
    <row r="9" spans="1:15" ht="12.9" customHeight="1" x14ac:dyDescent="0.25">
      <c r="A9" s="159"/>
      <c r="B9" s="164">
        <v>7000</v>
      </c>
      <c r="C9" s="165">
        <v>236.3</v>
      </c>
      <c r="O9" s="159"/>
    </row>
    <row r="10" spans="1:15" ht="12" customHeight="1" x14ac:dyDescent="0.25">
      <c r="A10" s="159"/>
      <c r="B10" s="162">
        <v>8000</v>
      </c>
      <c r="C10" s="163">
        <v>243.4</v>
      </c>
      <c r="O10" s="159"/>
    </row>
    <row r="11" spans="1:15" ht="12.9" customHeight="1" x14ac:dyDescent="0.25">
      <c r="A11" s="159"/>
      <c r="B11" s="164">
        <v>9000</v>
      </c>
      <c r="C11" s="165">
        <v>250.5</v>
      </c>
      <c r="O11" s="159"/>
    </row>
    <row r="12" spans="1:15" ht="12.9" customHeight="1" x14ac:dyDescent="0.25">
      <c r="A12" s="159"/>
      <c r="B12" s="160">
        <v>10000</v>
      </c>
      <c r="C12" s="161">
        <v>257.7</v>
      </c>
      <c r="O12" s="159"/>
    </row>
    <row r="13" spans="1:15" ht="12.9" customHeight="1" x14ac:dyDescent="0.25">
      <c r="A13" s="159"/>
      <c r="B13" s="162">
        <v>11000</v>
      </c>
      <c r="C13" s="163">
        <v>264.8</v>
      </c>
      <c r="O13" s="159"/>
    </row>
    <row r="14" spans="1:15" ht="12" customHeight="1" x14ac:dyDescent="0.25">
      <c r="A14" s="159"/>
      <c r="B14" s="164">
        <v>12000</v>
      </c>
      <c r="C14" s="165">
        <v>272</v>
      </c>
      <c r="O14" s="159"/>
    </row>
    <row r="15" spans="1:15" ht="12" customHeight="1" x14ac:dyDescent="0.25">
      <c r="A15" s="159"/>
      <c r="B15" s="162">
        <v>13000</v>
      </c>
      <c r="C15" s="163">
        <v>279.05</v>
      </c>
      <c r="O15" s="159"/>
    </row>
    <row r="16" spans="1:15" ht="12" customHeight="1" x14ac:dyDescent="0.25">
      <c r="A16" s="159"/>
      <c r="B16" s="164">
        <v>14000</v>
      </c>
      <c r="C16" s="165">
        <v>286.25</v>
      </c>
      <c r="O16" s="159"/>
    </row>
    <row r="17" spans="1:15" ht="12" customHeight="1" x14ac:dyDescent="0.25">
      <c r="A17" s="159"/>
      <c r="B17" s="162">
        <v>15000</v>
      </c>
      <c r="C17" s="163">
        <v>293.3</v>
      </c>
      <c r="O17" s="159"/>
    </row>
    <row r="18" spans="1:15" ht="12" customHeight="1" x14ac:dyDescent="0.25">
      <c r="A18" s="159"/>
      <c r="B18" s="164">
        <v>16000</v>
      </c>
      <c r="C18" s="165">
        <v>300.5</v>
      </c>
      <c r="O18" s="159"/>
    </row>
    <row r="19" spans="1:15" ht="12" customHeight="1" x14ac:dyDescent="0.25">
      <c r="A19" s="159"/>
      <c r="B19" s="166">
        <v>17000</v>
      </c>
      <c r="C19" s="167">
        <v>307.64999999999998</v>
      </c>
      <c r="O19" s="159"/>
    </row>
    <row r="20" spans="1:15" ht="12" customHeight="1" x14ac:dyDescent="0.25">
      <c r="A20" s="159"/>
      <c r="B20" s="164">
        <v>18000</v>
      </c>
      <c r="C20" s="165">
        <v>314.75</v>
      </c>
      <c r="O20" s="159"/>
    </row>
    <row r="21" spans="1:15" ht="12.9" customHeight="1" x14ac:dyDescent="0.25">
      <c r="A21" s="159"/>
      <c r="B21" s="168">
        <v>19000</v>
      </c>
      <c r="C21" s="169">
        <v>321.89999999999998</v>
      </c>
      <c r="O21" s="159"/>
    </row>
    <row r="22" spans="1:15" ht="12.9" customHeight="1" x14ac:dyDescent="0.25">
      <c r="A22" s="159"/>
      <c r="B22" s="160">
        <v>20000</v>
      </c>
      <c r="C22" s="161">
        <v>329.05</v>
      </c>
      <c r="O22" s="159"/>
    </row>
    <row r="23" spans="1:15" ht="12" customHeight="1" x14ac:dyDescent="0.25">
      <c r="A23" s="159"/>
      <c r="B23" s="162">
        <v>21000</v>
      </c>
      <c r="C23" s="163">
        <v>336.2</v>
      </c>
      <c r="O23" s="159"/>
    </row>
    <row r="24" spans="1:15" ht="12" customHeight="1" x14ac:dyDescent="0.25">
      <c r="A24" s="159"/>
      <c r="B24" s="164">
        <v>22000</v>
      </c>
      <c r="C24" s="165">
        <v>343.3</v>
      </c>
      <c r="O24" s="159"/>
    </row>
    <row r="25" spans="1:15" ht="12" customHeight="1" x14ac:dyDescent="0.25">
      <c r="A25" s="159"/>
      <c r="B25" s="162">
        <v>23000</v>
      </c>
      <c r="C25" s="163">
        <v>350.4</v>
      </c>
      <c r="O25" s="159"/>
    </row>
    <row r="26" spans="1:15" ht="12" customHeight="1" x14ac:dyDescent="0.25">
      <c r="A26" s="159"/>
      <c r="B26" s="164">
        <v>24000</v>
      </c>
      <c r="C26" s="165">
        <v>357.6</v>
      </c>
      <c r="O26" s="159"/>
    </row>
    <row r="27" spans="1:15" ht="12" customHeight="1" x14ac:dyDescent="0.25">
      <c r="A27" s="159"/>
      <c r="B27" s="162">
        <v>25000</v>
      </c>
      <c r="C27" s="163">
        <v>364.7</v>
      </c>
      <c r="O27" s="159"/>
    </row>
    <row r="28" spans="1:15" ht="12" customHeight="1" x14ac:dyDescent="0.25">
      <c r="A28" s="159"/>
      <c r="B28" s="164">
        <v>26000</v>
      </c>
      <c r="C28" s="165">
        <v>371.9</v>
      </c>
      <c r="O28" s="159"/>
    </row>
    <row r="29" spans="1:15" ht="21" customHeight="1" x14ac:dyDescent="0.3">
      <c r="A29" s="170"/>
      <c r="B29" s="166">
        <v>27000</v>
      </c>
      <c r="C29" s="167">
        <v>378.95</v>
      </c>
      <c r="O29" s="170"/>
    </row>
    <row r="30" spans="1:15" ht="12" customHeight="1" x14ac:dyDescent="0.25">
      <c r="A30" s="159"/>
      <c r="B30" s="164">
        <v>28000</v>
      </c>
      <c r="C30" s="165">
        <v>386.15</v>
      </c>
      <c r="O30" s="159"/>
    </row>
    <row r="31" spans="1:15" ht="15" customHeight="1" x14ac:dyDescent="0.3">
      <c r="A31" s="170"/>
      <c r="B31" s="168">
        <v>29000</v>
      </c>
      <c r="C31" s="169">
        <v>393.3</v>
      </c>
      <c r="O31" s="170"/>
    </row>
    <row r="32" spans="1:15" ht="12.9" customHeight="1" x14ac:dyDescent="0.25">
      <c r="A32" s="159"/>
      <c r="B32" s="160">
        <v>30000</v>
      </c>
      <c r="C32" s="161">
        <v>400.4</v>
      </c>
      <c r="O32" s="159"/>
    </row>
    <row r="33" spans="1:15" ht="12" customHeight="1" x14ac:dyDescent="0.25">
      <c r="A33" s="159"/>
      <c r="B33" s="162">
        <v>31000</v>
      </c>
      <c r="C33" s="163">
        <v>407.55</v>
      </c>
      <c r="O33" s="159"/>
    </row>
    <row r="34" spans="1:15" ht="12" customHeight="1" x14ac:dyDescent="0.25">
      <c r="A34" s="159"/>
      <c r="B34" s="164">
        <v>32000</v>
      </c>
      <c r="C34" s="165">
        <v>414.6</v>
      </c>
      <c r="O34" s="159"/>
    </row>
    <row r="35" spans="1:15" ht="12" customHeight="1" x14ac:dyDescent="0.25">
      <c r="A35" s="159"/>
      <c r="B35" s="162">
        <v>33000</v>
      </c>
      <c r="C35" s="163">
        <v>421.75</v>
      </c>
      <c r="O35" s="159"/>
    </row>
    <row r="36" spans="1:15" ht="12" customHeight="1" x14ac:dyDescent="0.25">
      <c r="A36" s="159"/>
      <c r="B36" s="164">
        <v>34000</v>
      </c>
      <c r="C36" s="165">
        <v>428.9</v>
      </c>
      <c r="O36" s="159"/>
    </row>
    <row r="37" spans="1:15" ht="12" customHeight="1" x14ac:dyDescent="0.25">
      <c r="A37" s="159"/>
      <c r="B37" s="162">
        <v>35000</v>
      </c>
      <c r="C37" s="163">
        <v>436.05</v>
      </c>
      <c r="O37" s="159"/>
    </row>
    <row r="38" spans="1:15" ht="12" customHeight="1" x14ac:dyDescent="0.25">
      <c r="A38" s="159"/>
      <c r="B38" s="164">
        <v>36000</v>
      </c>
      <c r="C38" s="165">
        <v>443.2</v>
      </c>
      <c r="O38" s="159"/>
    </row>
    <row r="39" spans="1:15" ht="12" customHeight="1" x14ac:dyDescent="0.25">
      <c r="A39" s="159"/>
      <c r="B39" s="166">
        <v>37000</v>
      </c>
      <c r="C39" s="167">
        <v>450.25</v>
      </c>
      <c r="O39" s="159"/>
    </row>
    <row r="40" spans="1:15" ht="12" customHeight="1" x14ac:dyDescent="0.25">
      <c r="A40" s="159"/>
      <c r="B40" s="164">
        <v>38000</v>
      </c>
      <c r="C40" s="165">
        <v>457.5</v>
      </c>
      <c r="O40" s="159"/>
    </row>
    <row r="41" spans="1:15" ht="12.9" customHeight="1" x14ac:dyDescent="0.25">
      <c r="A41" s="159"/>
      <c r="B41" s="168">
        <v>39000</v>
      </c>
      <c r="C41" s="169">
        <v>464.55</v>
      </c>
      <c r="O41" s="159"/>
    </row>
    <row r="42" spans="1:15" x14ac:dyDescent="0.3">
      <c r="B42" s="160">
        <v>40000</v>
      </c>
      <c r="C42" s="161">
        <v>471.75</v>
      </c>
    </row>
    <row r="43" spans="1:15" x14ac:dyDescent="0.3">
      <c r="B43" s="162">
        <v>41000</v>
      </c>
      <c r="C43" s="163">
        <v>478.85</v>
      </c>
    </row>
    <row r="44" spans="1:15" x14ac:dyDescent="0.3">
      <c r="B44" s="164">
        <v>42000</v>
      </c>
      <c r="C44" s="165">
        <v>486</v>
      </c>
    </row>
    <row r="45" spans="1:15" x14ac:dyDescent="0.3">
      <c r="B45" s="162">
        <v>43000</v>
      </c>
      <c r="C45" s="163">
        <v>493.15</v>
      </c>
    </row>
    <row r="46" spans="1:15" x14ac:dyDescent="0.3">
      <c r="B46" s="164">
        <v>44000</v>
      </c>
      <c r="C46" s="165">
        <v>500.25</v>
      </c>
    </row>
    <row r="47" spans="1:15" x14ac:dyDescent="0.3">
      <c r="B47" s="162">
        <v>45000</v>
      </c>
      <c r="C47" s="163">
        <v>507.4</v>
      </c>
    </row>
    <row r="48" spans="1:15" x14ac:dyDescent="0.3">
      <c r="B48" s="164">
        <v>46000</v>
      </c>
      <c r="C48" s="165">
        <v>514.5</v>
      </c>
    </row>
    <row r="49" spans="2:3" ht="12.75" customHeight="1" x14ac:dyDescent="0.3">
      <c r="B49" s="166">
        <v>47000</v>
      </c>
      <c r="C49" s="167">
        <v>521.65</v>
      </c>
    </row>
    <row r="50" spans="2:3" x14ac:dyDescent="0.3">
      <c r="B50" s="164">
        <v>48000</v>
      </c>
      <c r="C50" s="165">
        <v>528.85</v>
      </c>
    </row>
    <row r="51" spans="2:3" x14ac:dyDescent="0.3">
      <c r="B51" s="168">
        <v>49000</v>
      </c>
      <c r="C51" s="169">
        <v>535.95000000000005</v>
      </c>
    </row>
    <row r="52" spans="2:3" x14ac:dyDescent="0.3">
      <c r="B52" s="171">
        <v>50000</v>
      </c>
      <c r="C52" s="172">
        <v>543.1</v>
      </c>
    </row>
    <row r="53" spans="2:3" x14ac:dyDescent="0.3">
      <c r="B53" s="173">
        <v>51000</v>
      </c>
      <c r="C53" s="174">
        <v>550.15</v>
      </c>
    </row>
    <row r="54" spans="2:3" x14ac:dyDescent="0.3">
      <c r="B54" s="175">
        <v>52000</v>
      </c>
      <c r="C54" s="176">
        <v>557.4</v>
      </c>
    </row>
    <row r="55" spans="2:3" x14ac:dyDescent="0.3">
      <c r="B55" s="173">
        <v>53000</v>
      </c>
      <c r="C55" s="174">
        <v>564.5</v>
      </c>
    </row>
    <row r="56" spans="2:3" x14ac:dyDescent="0.3">
      <c r="B56" s="175">
        <v>54000</v>
      </c>
      <c r="C56" s="176">
        <v>571.65</v>
      </c>
    </row>
    <row r="57" spans="2:3" x14ac:dyDescent="0.3">
      <c r="B57" s="173">
        <v>55000</v>
      </c>
      <c r="C57" s="174">
        <v>578.75</v>
      </c>
    </row>
    <row r="58" spans="2:3" x14ac:dyDescent="0.3">
      <c r="B58" s="175">
        <v>56000</v>
      </c>
      <c r="C58" s="176">
        <v>585.9</v>
      </c>
    </row>
    <row r="59" spans="2:3" x14ac:dyDescent="0.3">
      <c r="B59" s="177">
        <v>57000</v>
      </c>
      <c r="C59" s="178">
        <v>593.04999999999995</v>
      </c>
    </row>
    <row r="60" spans="2:3" x14ac:dyDescent="0.3">
      <c r="B60" s="175">
        <v>58000</v>
      </c>
      <c r="C60" s="176">
        <v>600.15</v>
      </c>
    </row>
    <row r="61" spans="2:3" x14ac:dyDescent="0.3">
      <c r="B61" s="179">
        <v>59000</v>
      </c>
      <c r="C61" s="180">
        <v>607.29999999999995</v>
      </c>
    </row>
    <row r="62" spans="2:3" x14ac:dyDescent="0.3">
      <c r="B62" s="160">
        <v>60000</v>
      </c>
      <c r="C62" s="161">
        <v>614.45000000000005</v>
      </c>
    </row>
    <row r="63" spans="2:3" x14ac:dyDescent="0.3">
      <c r="B63" s="162">
        <v>61000</v>
      </c>
      <c r="C63" s="163">
        <v>621.54999999999995</v>
      </c>
    </row>
    <row r="64" spans="2:3" x14ac:dyDescent="0.3">
      <c r="B64" s="164">
        <v>62000</v>
      </c>
      <c r="C64" s="165">
        <v>628.75</v>
      </c>
    </row>
    <row r="65" spans="2:3" x14ac:dyDescent="0.3">
      <c r="B65" s="162">
        <v>63000</v>
      </c>
      <c r="C65" s="163">
        <v>635.85</v>
      </c>
    </row>
    <row r="66" spans="2:3" x14ac:dyDescent="0.3">
      <c r="B66" s="164">
        <v>64000</v>
      </c>
      <c r="C66" s="165">
        <v>643</v>
      </c>
    </row>
    <row r="67" spans="2:3" x14ac:dyDescent="0.3">
      <c r="B67" s="162">
        <v>65000</v>
      </c>
      <c r="C67" s="163">
        <v>650.1</v>
      </c>
    </row>
    <row r="68" spans="2:3" x14ac:dyDescent="0.3">
      <c r="B68" s="164">
        <v>66000</v>
      </c>
      <c r="C68" s="165">
        <v>657.25</v>
      </c>
    </row>
    <row r="69" spans="2:3" x14ac:dyDescent="0.3">
      <c r="B69" s="166">
        <v>67000</v>
      </c>
      <c r="C69" s="167">
        <v>664.35</v>
      </c>
    </row>
    <row r="70" spans="2:3" x14ac:dyDescent="0.3">
      <c r="B70" s="164">
        <v>68000</v>
      </c>
      <c r="C70" s="165">
        <v>671.5</v>
      </c>
    </row>
    <row r="71" spans="2:3" x14ac:dyDescent="0.3">
      <c r="B71" s="168">
        <v>69000</v>
      </c>
      <c r="C71" s="169">
        <v>678.6</v>
      </c>
    </row>
    <row r="72" spans="2:3" x14ac:dyDescent="0.3">
      <c r="B72" s="160">
        <v>70000</v>
      </c>
      <c r="C72" s="161">
        <v>685.75</v>
      </c>
    </row>
    <row r="73" spans="2:3" x14ac:dyDescent="0.3">
      <c r="B73" s="162">
        <v>71000</v>
      </c>
      <c r="C73" s="163">
        <v>692.9</v>
      </c>
    </row>
    <row r="74" spans="2:3" x14ac:dyDescent="0.3">
      <c r="B74" s="164">
        <v>72000</v>
      </c>
      <c r="C74" s="165">
        <v>700.05</v>
      </c>
    </row>
    <row r="75" spans="2:3" x14ac:dyDescent="0.3">
      <c r="B75" s="162">
        <v>73000</v>
      </c>
      <c r="C75" s="163">
        <v>707.15</v>
      </c>
    </row>
    <row r="76" spans="2:3" x14ac:dyDescent="0.3">
      <c r="B76" s="164">
        <v>74000</v>
      </c>
      <c r="C76" s="165">
        <v>714.3</v>
      </c>
    </row>
    <row r="77" spans="2:3" x14ac:dyDescent="0.3">
      <c r="B77" s="162">
        <v>75000</v>
      </c>
      <c r="C77" s="163">
        <v>721.45</v>
      </c>
    </row>
    <row r="78" spans="2:3" x14ac:dyDescent="0.3">
      <c r="B78" s="164">
        <v>76000</v>
      </c>
      <c r="C78" s="165">
        <v>728.6</v>
      </c>
    </row>
    <row r="79" spans="2:3" x14ac:dyDescent="0.3">
      <c r="B79" s="166">
        <v>77000</v>
      </c>
      <c r="C79" s="167">
        <v>735.75</v>
      </c>
    </row>
    <row r="80" spans="2:3" x14ac:dyDescent="0.3">
      <c r="B80" s="164">
        <v>78000</v>
      </c>
      <c r="C80" s="165">
        <v>742.85</v>
      </c>
    </row>
    <row r="81" spans="2:3" x14ac:dyDescent="0.3">
      <c r="B81" s="168">
        <v>79000</v>
      </c>
      <c r="C81" s="169">
        <v>749.95</v>
      </c>
    </row>
    <row r="82" spans="2:3" x14ac:dyDescent="0.3">
      <c r="B82" s="160">
        <v>80000</v>
      </c>
      <c r="C82" s="161">
        <v>757.15</v>
      </c>
    </row>
    <row r="83" spans="2:3" x14ac:dyDescent="0.3">
      <c r="B83" s="162">
        <v>81000</v>
      </c>
      <c r="C83" s="163">
        <v>764.25</v>
      </c>
    </row>
    <row r="84" spans="2:3" x14ac:dyDescent="0.3">
      <c r="B84" s="164">
        <v>82000</v>
      </c>
      <c r="C84" s="165">
        <v>771.4</v>
      </c>
    </row>
    <row r="85" spans="2:3" x14ac:dyDescent="0.3">
      <c r="B85" s="162">
        <v>83000</v>
      </c>
      <c r="C85" s="163">
        <v>778.5</v>
      </c>
    </row>
    <row r="86" spans="2:3" x14ac:dyDescent="0.3">
      <c r="B86" s="164">
        <v>84000</v>
      </c>
      <c r="C86" s="165">
        <v>785.75</v>
      </c>
    </row>
    <row r="87" spans="2:3" x14ac:dyDescent="0.3">
      <c r="B87" s="162">
        <v>85000</v>
      </c>
      <c r="C87" s="163">
        <v>792.8</v>
      </c>
    </row>
    <row r="88" spans="2:3" x14ac:dyDescent="0.3">
      <c r="B88" s="164">
        <v>86000</v>
      </c>
      <c r="C88" s="165">
        <v>799.95</v>
      </c>
    </row>
    <row r="89" spans="2:3" x14ac:dyDescent="0.3">
      <c r="B89" s="166">
        <v>87000</v>
      </c>
      <c r="C89" s="167">
        <v>807.05</v>
      </c>
    </row>
    <row r="90" spans="2:3" x14ac:dyDescent="0.3">
      <c r="B90" s="164">
        <v>88000</v>
      </c>
      <c r="C90" s="165">
        <v>814.2</v>
      </c>
    </row>
    <row r="91" spans="2:3" x14ac:dyDescent="0.3">
      <c r="B91" s="168">
        <v>89000</v>
      </c>
      <c r="C91" s="169">
        <v>821.4</v>
      </c>
    </row>
    <row r="92" spans="2:3" x14ac:dyDescent="0.3">
      <c r="B92" s="160">
        <v>90000</v>
      </c>
      <c r="C92" s="161">
        <v>828.5</v>
      </c>
    </row>
    <row r="93" spans="2:3" x14ac:dyDescent="0.3">
      <c r="B93" s="162">
        <v>91000</v>
      </c>
      <c r="C93" s="163">
        <v>835.65</v>
      </c>
    </row>
    <row r="94" spans="2:3" x14ac:dyDescent="0.3">
      <c r="B94" s="164">
        <v>92000</v>
      </c>
      <c r="C94" s="165">
        <v>842.75</v>
      </c>
    </row>
    <row r="95" spans="2:3" x14ac:dyDescent="0.3">
      <c r="B95" s="162">
        <v>93000</v>
      </c>
      <c r="C95" s="163">
        <v>849.85</v>
      </c>
    </row>
    <row r="96" spans="2:3" x14ac:dyDescent="0.3">
      <c r="B96" s="164">
        <v>94000</v>
      </c>
      <c r="C96" s="165">
        <v>857.05</v>
      </c>
    </row>
    <row r="97" spans="2:3" x14ac:dyDescent="0.3">
      <c r="B97" s="162">
        <v>95000</v>
      </c>
      <c r="C97" s="163">
        <v>864.15</v>
      </c>
    </row>
    <row r="98" spans="2:3" x14ac:dyDescent="0.3">
      <c r="B98" s="164">
        <v>96000</v>
      </c>
      <c r="C98" s="165">
        <v>871.35</v>
      </c>
    </row>
    <row r="99" spans="2:3" x14ac:dyDescent="0.3">
      <c r="B99" s="166">
        <v>97000</v>
      </c>
      <c r="C99" s="167">
        <v>878.4</v>
      </c>
    </row>
    <row r="100" spans="2:3" x14ac:dyDescent="0.3">
      <c r="B100" s="164">
        <v>98000</v>
      </c>
      <c r="C100" s="165">
        <v>885.65</v>
      </c>
    </row>
    <row r="101" spans="2:3" x14ac:dyDescent="0.3">
      <c r="B101" s="168">
        <v>99000</v>
      </c>
      <c r="C101" s="169">
        <v>892.65</v>
      </c>
    </row>
    <row r="102" spans="2:3" x14ac:dyDescent="0.3">
      <c r="B102" s="160">
        <v>100000</v>
      </c>
      <c r="C102" s="161">
        <v>899.8</v>
      </c>
    </row>
    <row r="103" spans="2:3" x14ac:dyDescent="0.3">
      <c r="B103" s="162">
        <v>101000</v>
      </c>
      <c r="C103" s="163">
        <v>906.95</v>
      </c>
    </row>
    <row r="104" spans="2:3" x14ac:dyDescent="0.3">
      <c r="B104" s="164">
        <v>102000</v>
      </c>
      <c r="C104" s="165">
        <v>914.05</v>
      </c>
    </row>
    <row r="105" spans="2:3" x14ac:dyDescent="0.3">
      <c r="B105" s="162">
        <v>103000</v>
      </c>
      <c r="C105" s="163">
        <v>921.25</v>
      </c>
    </row>
    <row r="106" spans="2:3" x14ac:dyDescent="0.3">
      <c r="B106" s="164">
        <v>104000</v>
      </c>
      <c r="C106" s="165">
        <v>928.35</v>
      </c>
    </row>
    <row r="107" spans="2:3" x14ac:dyDescent="0.3">
      <c r="B107" s="162">
        <v>105000</v>
      </c>
      <c r="C107" s="163">
        <v>935.5</v>
      </c>
    </row>
    <row r="108" spans="2:3" x14ac:dyDescent="0.3">
      <c r="B108" s="164">
        <v>106000</v>
      </c>
      <c r="C108" s="165">
        <v>942.6</v>
      </c>
    </row>
    <row r="109" spans="2:3" x14ac:dyDescent="0.3">
      <c r="B109" s="166">
        <v>107000</v>
      </c>
      <c r="C109" s="167">
        <v>949.7</v>
      </c>
    </row>
    <row r="110" spans="2:3" x14ac:dyDescent="0.3">
      <c r="B110" s="164">
        <v>108000</v>
      </c>
      <c r="C110" s="165">
        <v>956.95</v>
      </c>
    </row>
    <row r="111" spans="2:3" x14ac:dyDescent="0.3">
      <c r="B111" s="168">
        <v>109000</v>
      </c>
      <c r="C111" s="169">
        <v>964</v>
      </c>
    </row>
    <row r="112" spans="2:3" x14ac:dyDescent="0.3">
      <c r="B112" s="171">
        <v>110000</v>
      </c>
      <c r="C112" s="172">
        <v>971.2</v>
      </c>
    </row>
    <row r="113" spans="2:3" x14ac:dyDescent="0.3">
      <c r="B113" s="173">
        <v>111000</v>
      </c>
      <c r="C113" s="174">
        <v>978.25</v>
      </c>
    </row>
    <row r="114" spans="2:3" x14ac:dyDescent="0.3">
      <c r="B114" s="175">
        <v>112000</v>
      </c>
      <c r="C114" s="176">
        <v>985.5</v>
      </c>
    </row>
    <row r="115" spans="2:3" x14ac:dyDescent="0.3">
      <c r="B115" s="173">
        <v>113000</v>
      </c>
      <c r="C115" s="174">
        <v>992.55</v>
      </c>
    </row>
    <row r="116" spans="2:3" x14ac:dyDescent="0.3">
      <c r="B116" s="175">
        <v>114000</v>
      </c>
      <c r="C116" s="176">
        <v>999.7</v>
      </c>
    </row>
    <row r="117" spans="2:3" x14ac:dyDescent="0.3">
      <c r="B117" s="173">
        <v>115000</v>
      </c>
      <c r="C117" s="181">
        <v>1006.85</v>
      </c>
    </row>
    <row r="118" spans="2:3" x14ac:dyDescent="0.3">
      <c r="B118" s="175">
        <v>116000</v>
      </c>
      <c r="C118" s="182">
        <v>1013.95</v>
      </c>
    </row>
    <row r="119" spans="2:3" x14ac:dyDescent="0.3">
      <c r="B119" s="177">
        <v>117000</v>
      </c>
      <c r="C119" s="183">
        <v>1021.15</v>
      </c>
    </row>
    <row r="120" spans="2:3" x14ac:dyDescent="0.3">
      <c r="B120" s="175">
        <v>118000</v>
      </c>
      <c r="C120" s="182">
        <v>1028.25</v>
      </c>
    </row>
    <row r="121" spans="2:3" x14ac:dyDescent="0.3">
      <c r="B121" s="179">
        <v>119000</v>
      </c>
      <c r="C121" s="184">
        <v>1035.3499999999999</v>
      </c>
    </row>
    <row r="122" spans="2:3" x14ac:dyDescent="0.3">
      <c r="B122" s="160">
        <v>120000</v>
      </c>
      <c r="C122" s="185">
        <v>1042.55</v>
      </c>
    </row>
    <row r="123" spans="2:3" x14ac:dyDescent="0.3">
      <c r="B123" s="162">
        <v>121000</v>
      </c>
      <c r="C123" s="186">
        <v>1049.5999999999999</v>
      </c>
    </row>
    <row r="124" spans="2:3" x14ac:dyDescent="0.3">
      <c r="B124" s="164">
        <v>122000</v>
      </c>
      <c r="C124" s="187">
        <v>1056.8499999999999</v>
      </c>
    </row>
    <row r="125" spans="2:3" x14ac:dyDescent="0.3">
      <c r="B125" s="162">
        <v>123000</v>
      </c>
      <c r="C125" s="186">
        <v>1063.9000000000001</v>
      </c>
    </row>
    <row r="126" spans="2:3" x14ac:dyDescent="0.3">
      <c r="B126" s="164">
        <v>124000</v>
      </c>
      <c r="C126" s="187">
        <v>1071.0999999999999</v>
      </c>
    </row>
    <row r="127" spans="2:3" x14ac:dyDescent="0.3">
      <c r="B127" s="162">
        <v>125000</v>
      </c>
      <c r="C127" s="186">
        <v>1078.1500000000001</v>
      </c>
    </row>
    <row r="128" spans="2:3" x14ac:dyDescent="0.3">
      <c r="B128" s="164">
        <v>126000</v>
      </c>
      <c r="C128" s="187">
        <v>1085.4000000000001</v>
      </c>
    </row>
    <row r="129" spans="2:3" x14ac:dyDescent="0.3">
      <c r="B129" s="188">
        <v>127000</v>
      </c>
      <c r="C129" s="189">
        <v>1092.5</v>
      </c>
    </row>
    <row r="130" spans="2:3" x14ac:dyDescent="0.3">
      <c r="B130" s="164">
        <v>128000</v>
      </c>
      <c r="C130" s="187">
        <v>1099.5999999999999</v>
      </c>
    </row>
    <row r="131" spans="2:3" x14ac:dyDescent="0.3">
      <c r="B131" s="168">
        <v>129000</v>
      </c>
      <c r="C131" s="190">
        <v>1106.75</v>
      </c>
    </row>
    <row r="132" spans="2:3" x14ac:dyDescent="0.3">
      <c r="B132" s="160">
        <v>130000</v>
      </c>
      <c r="C132" s="185">
        <v>1113.8499999999999</v>
      </c>
    </row>
    <row r="133" spans="2:3" x14ac:dyDescent="0.3">
      <c r="B133" s="162">
        <v>131000</v>
      </c>
      <c r="C133" s="186">
        <v>1121.05</v>
      </c>
    </row>
    <row r="134" spans="2:3" x14ac:dyDescent="0.3">
      <c r="B134" s="164">
        <v>132000</v>
      </c>
      <c r="C134" s="187">
        <v>1128.2</v>
      </c>
    </row>
    <row r="135" spans="2:3" x14ac:dyDescent="0.3">
      <c r="B135" s="162">
        <v>133000</v>
      </c>
      <c r="C135" s="186">
        <v>1135.2</v>
      </c>
    </row>
    <row r="136" spans="2:3" x14ac:dyDescent="0.3">
      <c r="B136" s="164">
        <v>134000</v>
      </c>
      <c r="C136" s="187">
        <v>1142.4000000000001</v>
      </c>
    </row>
    <row r="137" spans="2:3" x14ac:dyDescent="0.3">
      <c r="B137" s="162">
        <v>135000</v>
      </c>
      <c r="C137" s="186">
        <v>1149.5</v>
      </c>
    </row>
    <row r="138" spans="2:3" x14ac:dyDescent="0.3">
      <c r="B138" s="164">
        <v>136000</v>
      </c>
      <c r="C138" s="187">
        <v>1156.7</v>
      </c>
    </row>
    <row r="139" spans="2:3" x14ac:dyDescent="0.3">
      <c r="B139" s="191">
        <v>137000</v>
      </c>
      <c r="C139" s="189">
        <v>1163.75</v>
      </c>
    </row>
    <row r="140" spans="2:3" x14ac:dyDescent="0.3">
      <c r="B140" s="164">
        <v>138000</v>
      </c>
      <c r="C140" s="187">
        <v>1170.95</v>
      </c>
    </row>
    <row r="141" spans="2:3" x14ac:dyDescent="0.3">
      <c r="B141" s="168">
        <v>139000</v>
      </c>
      <c r="C141" s="190">
        <v>1178.05</v>
      </c>
    </row>
    <row r="142" spans="2:3" x14ac:dyDescent="0.3">
      <c r="B142" s="160">
        <v>140000</v>
      </c>
      <c r="C142" s="185">
        <v>1185.2</v>
      </c>
    </row>
    <row r="143" spans="2:3" x14ac:dyDescent="0.3">
      <c r="B143" s="162">
        <v>141000</v>
      </c>
      <c r="C143" s="186">
        <v>1192.3499999999999</v>
      </c>
    </row>
    <row r="144" spans="2:3" x14ac:dyDescent="0.3">
      <c r="B144" s="164">
        <v>142000</v>
      </c>
      <c r="C144" s="187">
        <v>1199.45</v>
      </c>
    </row>
    <row r="145" spans="2:3" x14ac:dyDescent="0.3">
      <c r="B145" s="162">
        <v>143000</v>
      </c>
      <c r="C145" s="186">
        <v>1206.5999999999999</v>
      </c>
    </row>
    <row r="146" spans="2:3" x14ac:dyDescent="0.3">
      <c r="B146" s="164">
        <v>144000</v>
      </c>
      <c r="C146" s="187">
        <v>1213.8</v>
      </c>
    </row>
    <row r="147" spans="2:3" x14ac:dyDescent="0.3">
      <c r="B147" s="162">
        <v>145000</v>
      </c>
      <c r="C147" s="186">
        <v>1220.9000000000001</v>
      </c>
    </row>
    <row r="148" spans="2:3" x14ac:dyDescent="0.3">
      <c r="B148" s="164">
        <v>146000</v>
      </c>
      <c r="C148" s="187">
        <v>1228.05</v>
      </c>
    </row>
    <row r="149" spans="2:3" x14ac:dyDescent="0.3">
      <c r="B149" s="191">
        <v>147000</v>
      </c>
      <c r="C149" s="189">
        <v>1235.0999999999999</v>
      </c>
    </row>
    <row r="150" spans="2:3" x14ac:dyDescent="0.3">
      <c r="B150" s="164">
        <v>148000</v>
      </c>
      <c r="C150" s="187">
        <v>1242.3</v>
      </c>
    </row>
    <row r="151" spans="2:3" x14ac:dyDescent="0.3">
      <c r="B151" s="168">
        <v>149000</v>
      </c>
      <c r="C151" s="190">
        <v>1249.4000000000001</v>
      </c>
    </row>
    <row r="152" spans="2:3" x14ac:dyDescent="0.3">
      <c r="B152" s="160">
        <v>150000</v>
      </c>
      <c r="C152" s="185">
        <v>1256.5999999999999</v>
      </c>
    </row>
    <row r="153" spans="2:3" x14ac:dyDescent="0.3">
      <c r="B153" s="162">
        <v>151000</v>
      </c>
      <c r="C153" s="186">
        <v>1272.3499999999999</v>
      </c>
    </row>
    <row r="154" spans="2:3" x14ac:dyDescent="0.3">
      <c r="B154" s="164">
        <v>152000</v>
      </c>
      <c r="C154" s="187">
        <v>1288.2</v>
      </c>
    </row>
    <row r="155" spans="2:3" x14ac:dyDescent="0.3">
      <c r="B155" s="162">
        <v>153000</v>
      </c>
      <c r="C155" s="186">
        <v>1304.05</v>
      </c>
    </row>
    <row r="156" spans="2:3" x14ac:dyDescent="0.3">
      <c r="B156" s="164">
        <v>154000</v>
      </c>
      <c r="C156" s="187">
        <v>1319.85</v>
      </c>
    </row>
    <row r="157" spans="2:3" x14ac:dyDescent="0.3">
      <c r="B157" s="162">
        <v>155000</v>
      </c>
      <c r="C157" s="186">
        <v>1335.7</v>
      </c>
    </row>
    <row r="158" spans="2:3" x14ac:dyDescent="0.3">
      <c r="B158" s="164">
        <v>156000</v>
      </c>
      <c r="C158" s="187">
        <v>1351.5</v>
      </c>
    </row>
    <row r="159" spans="2:3" x14ac:dyDescent="0.3">
      <c r="B159" s="191">
        <v>157000</v>
      </c>
      <c r="C159" s="189">
        <v>1367.3</v>
      </c>
    </row>
    <row r="160" spans="2:3" x14ac:dyDescent="0.3">
      <c r="B160" s="164">
        <v>158000</v>
      </c>
      <c r="C160" s="187">
        <v>1383.1</v>
      </c>
    </row>
    <row r="161" spans="2:3" x14ac:dyDescent="0.3">
      <c r="B161" s="168">
        <v>159000</v>
      </c>
      <c r="C161" s="190">
        <v>1398.9</v>
      </c>
    </row>
    <row r="162" spans="2:3" x14ac:dyDescent="0.3">
      <c r="B162" s="160">
        <v>160000</v>
      </c>
      <c r="C162" s="185">
        <v>1414.85</v>
      </c>
    </row>
    <row r="163" spans="2:3" x14ac:dyDescent="0.3">
      <c r="B163" s="162">
        <v>161000</v>
      </c>
      <c r="C163" s="186">
        <v>1430.6</v>
      </c>
    </row>
    <row r="164" spans="2:3" x14ac:dyDescent="0.3">
      <c r="B164" s="164">
        <v>162000</v>
      </c>
      <c r="C164" s="187">
        <v>1446.45</v>
      </c>
    </row>
    <row r="165" spans="2:3" x14ac:dyDescent="0.3">
      <c r="B165" s="162">
        <v>163000</v>
      </c>
      <c r="C165" s="186">
        <v>1462.2</v>
      </c>
    </row>
    <row r="166" spans="2:3" x14ac:dyDescent="0.3">
      <c r="B166" s="164">
        <v>164000</v>
      </c>
      <c r="C166" s="187">
        <v>1478.05</v>
      </c>
    </row>
    <row r="167" spans="2:3" x14ac:dyDescent="0.3">
      <c r="B167" s="162">
        <v>165000</v>
      </c>
      <c r="C167" s="186">
        <v>1493.8</v>
      </c>
    </row>
    <row r="168" spans="2:3" x14ac:dyDescent="0.3">
      <c r="B168" s="164">
        <v>166000</v>
      </c>
      <c r="C168" s="187">
        <v>1509.75</v>
      </c>
    </row>
    <row r="169" spans="2:3" x14ac:dyDescent="0.3">
      <c r="B169" s="191">
        <v>167000</v>
      </c>
      <c r="C169" s="189">
        <v>1525.5</v>
      </c>
    </row>
    <row r="170" spans="2:3" x14ac:dyDescent="0.3">
      <c r="B170" s="164">
        <v>168000</v>
      </c>
      <c r="C170" s="187">
        <v>1541.35</v>
      </c>
    </row>
    <row r="171" spans="2:3" x14ac:dyDescent="0.3">
      <c r="B171" s="168">
        <v>169000</v>
      </c>
      <c r="C171" s="190">
        <v>1557.15</v>
      </c>
    </row>
    <row r="172" spans="2:3" x14ac:dyDescent="0.3">
      <c r="B172" s="171">
        <v>170000</v>
      </c>
      <c r="C172" s="192">
        <v>1572.95</v>
      </c>
    </row>
    <row r="173" spans="2:3" x14ac:dyDescent="0.3">
      <c r="B173" s="173">
        <v>171000</v>
      </c>
      <c r="C173" s="181">
        <v>1588.8</v>
      </c>
    </row>
    <row r="174" spans="2:3" x14ac:dyDescent="0.3">
      <c r="B174" s="175">
        <v>172000</v>
      </c>
      <c r="C174" s="182">
        <v>1604.65</v>
      </c>
    </row>
    <row r="175" spans="2:3" x14ac:dyDescent="0.3">
      <c r="B175" s="173">
        <v>173000</v>
      </c>
      <c r="C175" s="181">
        <v>1620.45</v>
      </c>
    </row>
    <row r="176" spans="2:3" x14ac:dyDescent="0.3">
      <c r="B176" s="175">
        <v>174000</v>
      </c>
      <c r="C176" s="182">
        <v>1636.25</v>
      </c>
    </row>
    <row r="177" spans="2:3" x14ac:dyDescent="0.3">
      <c r="B177" s="173">
        <v>175000</v>
      </c>
      <c r="C177" s="181">
        <v>1652.05</v>
      </c>
    </row>
    <row r="178" spans="2:3" x14ac:dyDescent="0.3">
      <c r="B178" s="175">
        <v>176000</v>
      </c>
      <c r="C178" s="182">
        <v>1667.95</v>
      </c>
    </row>
    <row r="179" spans="2:3" x14ac:dyDescent="0.3">
      <c r="B179" s="173">
        <v>177000</v>
      </c>
      <c r="C179" s="183">
        <v>1683.7</v>
      </c>
    </row>
    <row r="180" spans="2:3" x14ac:dyDescent="0.3">
      <c r="B180" s="175">
        <v>178000</v>
      </c>
      <c r="C180" s="182">
        <v>1699.6</v>
      </c>
    </row>
    <row r="181" spans="2:3" x14ac:dyDescent="0.3">
      <c r="B181" s="179">
        <v>179000</v>
      </c>
      <c r="C181" s="184">
        <v>1715.35</v>
      </c>
    </row>
    <row r="182" spans="2:3" x14ac:dyDescent="0.3">
      <c r="B182" s="160">
        <v>180000</v>
      </c>
      <c r="C182" s="185">
        <v>1731.2</v>
      </c>
    </row>
    <row r="183" spans="2:3" x14ac:dyDescent="0.3">
      <c r="B183" s="162">
        <v>181000</v>
      </c>
      <c r="C183" s="186">
        <v>1746.95</v>
      </c>
    </row>
    <row r="184" spans="2:3" x14ac:dyDescent="0.3">
      <c r="B184" s="164">
        <v>182000</v>
      </c>
      <c r="C184" s="187">
        <v>1762.85</v>
      </c>
    </row>
    <row r="185" spans="2:3" x14ac:dyDescent="0.3">
      <c r="B185" s="162">
        <v>183000</v>
      </c>
      <c r="C185" s="186">
        <v>1778.65</v>
      </c>
    </row>
    <row r="186" spans="2:3" x14ac:dyDescent="0.3">
      <c r="B186" s="164">
        <v>184000</v>
      </c>
      <c r="C186" s="187">
        <v>1794.55</v>
      </c>
    </row>
    <row r="187" spans="2:3" x14ac:dyDescent="0.3">
      <c r="B187" s="162">
        <v>185000</v>
      </c>
      <c r="C187" s="186">
        <v>1810.3</v>
      </c>
    </row>
    <row r="188" spans="2:3" x14ac:dyDescent="0.3">
      <c r="B188" s="164">
        <v>186000</v>
      </c>
      <c r="C188" s="187">
        <v>1826.1</v>
      </c>
    </row>
    <row r="189" spans="2:3" x14ac:dyDescent="0.3">
      <c r="B189" s="162">
        <v>187000</v>
      </c>
      <c r="C189" s="186">
        <v>1841.95</v>
      </c>
    </row>
    <row r="190" spans="2:3" x14ac:dyDescent="0.3">
      <c r="B190" s="164">
        <v>188000</v>
      </c>
      <c r="C190" s="187">
        <v>1857.75</v>
      </c>
    </row>
    <row r="191" spans="2:3" x14ac:dyDescent="0.3">
      <c r="B191" s="162">
        <v>189000</v>
      </c>
      <c r="C191" s="186">
        <v>1873.55</v>
      </c>
    </row>
    <row r="192" spans="2:3" x14ac:dyDescent="0.3">
      <c r="B192" s="160">
        <v>190000</v>
      </c>
      <c r="C192" s="185">
        <v>1889.4</v>
      </c>
    </row>
    <row r="193" spans="2:3" x14ac:dyDescent="0.3">
      <c r="B193" s="162">
        <v>191000</v>
      </c>
      <c r="C193" s="186">
        <v>1905.2</v>
      </c>
    </row>
    <row r="194" spans="2:3" x14ac:dyDescent="0.3">
      <c r="B194" s="164">
        <v>192000</v>
      </c>
      <c r="C194" s="187">
        <v>1921.05</v>
      </c>
    </row>
    <row r="195" spans="2:3" x14ac:dyDescent="0.3">
      <c r="B195" s="162">
        <v>193000</v>
      </c>
      <c r="C195" s="186">
        <v>1936.85</v>
      </c>
    </row>
    <row r="196" spans="2:3" x14ac:dyDescent="0.3">
      <c r="B196" s="164">
        <v>194000</v>
      </c>
      <c r="C196" s="187">
        <v>1952.7</v>
      </c>
    </row>
    <row r="197" spans="2:3" x14ac:dyDescent="0.3">
      <c r="B197" s="162">
        <v>195000</v>
      </c>
      <c r="C197" s="186">
        <v>1968.5</v>
      </c>
    </row>
    <row r="198" spans="2:3" x14ac:dyDescent="0.3">
      <c r="B198" s="164">
        <v>196000</v>
      </c>
      <c r="C198" s="187">
        <v>1984.3</v>
      </c>
    </row>
    <row r="199" spans="2:3" x14ac:dyDescent="0.3">
      <c r="B199" s="162">
        <v>197000</v>
      </c>
      <c r="C199" s="186">
        <v>2000.15</v>
      </c>
    </row>
    <row r="200" spans="2:3" x14ac:dyDescent="0.3">
      <c r="B200" s="164">
        <v>198000</v>
      </c>
      <c r="C200" s="187">
        <v>2016</v>
      </c>
    </row>
    <row r="201" spans="2:3" x14ac:dyDescent="0.3">
      <c r="B201" s="162">
        <v>199000</v>
      </c>
      <c r="C201" s="186">
        <v>2031.8</v>
      </c>
    </row>
    <row r="202" spans="2:3" x14ac:dyDescent="0.3">
      <c r="B202" s="160">
        <v>200000</v>
      </c>
      <c r="C202" s="185">
        <v>2047.6</v>
      </c>
    </row>
    <row r="203" spans="2:3" x14ac:dyDescent="0.3">
      <c r="B203" s="162">
        <v>201000</v>
      </c>
      <c r="C203" s="186">
        <v>2063.4</v>
      </c>
    </row>
    <row r="204" spans="2:3" x14ac:dyDescent="0.3">
      <c r="B204" s="164">
        <v>202000</v>
      </c>
      <c r="C204" s="187">
        <v>2079.1999999999998</v>
      </c>
    </row>
    <row r="205" spans="2:3" x14ac:dyDescent="0.3">
      <c r="B205" s="162">
        <v>203000</v>
      </c>
      <c r="C205" s="186">
        <v>2095.1</v>
      </c>
    </row>
    <row r="206" spans="2:3" x14ac:dyDescent="0.3">
      <c r="B206" s="164">
        <v>204000</v>
      </c>
      <c r="C206" s="187">
        <v>2110.9499999999998</v>
      </c>
    </row>
    <row r="207" spans="2:3" x14ac:dyDescent="0.3">
      <c r="B207" s="162">
        <v>205000</v>
      </c>
      <c r="C207" s="186">
        <v>2126.6999999999998</v>
      </c>
    </row>
    <row r="208" spans="2:3" x14ac:dyDescent="0.3">
      <c r="B208" s="164">
        <v>206000</v>
      </c>
      <c r="C208" s="187">
        <v>2142.6</v>
      </c>
    </row>
    <row r="209" spans="2:3" x14ac:dyDescent="0.3">
      <c r="B209" s="162">
        <v>207000</v>
      </c>
      <c r="C209" s="186">
        <v>2158.3000000000002</v>
      </c>
    </row>
    <row r="210" spans="2:3" x14ac:dyDescent="0.3">
      <c r="B210" s="164">
        <v>208000</v>
      </c>
      <c r="C210" s="187">
        <v>2174.15</v>
      </c>
    </row>
    <row r="211" spans="2:3" x14ac:dyDescent="0.3">
      <c r="B211" s="162">
        <v>209000</v>
      </c>
      <c r="C211" s="186">
        <v>2190</v>
      </c>
    </row>
    <row r="212" spans="2:3" x14ac:dyDescent="0.3">
      <c r="B212" s="160">
        <v>210000</v>
      </c>
      <c r="C212" s="185">
        <v>2205.85</v>
      </c>
    </row>
    <row r="213" spans="2:3" x14ac:dyDescent="0.3">
      <c r="B213" s="162">
        <v>211000</v>
      </c>
      <c r="C213" s="186">
        <v>2221.65</v>
      </c>
    </row>
    <row r="214" spans="2:3" x14ac:dyDescent="0.3">
      <c r="B214" s="164">
        <v>212000</v>
      </c>
      <c r="C214" s="187">
        <v>2237.4499999999998</v>
      </c>
    </row>
    <row r="215" spans="2:3" x14ac:dyDescent="0.3">
      <c r="B215" s="162">
        <v>213000</v>
      </c>
      <c r="C215" s="186">
        <v>2253.25</v>
      </c>
    </row>
    <row r="216" spans="2:3" x14ac:dyDescent="0.3">
      <c r="B216" s="164">
        <v>214000</v>
      </c>
      <c r="C216" s="187">
        <v>2269.1</v>
      </c>
    </row>
    <row r="217" spans="2:3" x14ac:dyDescent="0.3">
      <c r="B217" s="162">
        <v>215000</v>
      </c>
      <c r="C217" s="186">
        <v>2284.9499999999998</v>
      </c>
    </row>
    <row r="218" spans="2:3" x14ac:dyDescent="0.3">
      <c r="B218" s="164">
        <v>216000</v>
      </c>
      <c r="C218" s="187">
        <v>2300.75</v>
      </c>
    </row>
    <row r="219" spans="2:3" x14ac:dyDescent="0.3">
      <c r="B219" s="162">
        <v>217000</v>
      </c>
      <c r="C219" s="186">
        <v>2316.6</v>
      </c>
    </row>
    <row r="220" spans="2:3" x14ac:dyDescent="0.3">
      <c r="B220" s="164">
        <v>218000</v>
      </c>
      <c r="C220" s="187">
        <v>2332.35</v>
      </c>
    </row>
    <row r="221" spans="2:3" x14ac:dyDescent="0.3">
      <c r="B221" s="162">
        <v>219000</v>
      </c>
      <c r="C221" s="186">
        <v>2348.15</v>
      </c>
    </row>
    <row r="222" spans="2:3" x14ac:dyDescent="0.3">
      <c r="B222" s="160">
        <v>220000</v>
      </c>
      <c r="C222" s="185">
        <v>2364.0500000000002</v>
      </c>
    </row>
    <row r="223" spans="2:3" x14ac:dyDescent="0.3">
      <c r="B223" s="162">
        <v>221000</v>
      </c>
      <c r="C223" s="186">
        <v>2379.8000000000002</v>
      </c>
    </row>
    <row r="224" spans="2:3" x14ac:dyDescent="0.3">
      <c r="B224" s="164">
        <v>222000</v>
      </c>
      <c r="C224" s="187">
        <v>2395.75</v>
      </c>
    </row>
    <row r="225" spans="2:3" x14ac:dyDescent="0.3">
      <c r="B225" s="162">
        <v>223000</v>
      </c>
      <c r="C225" s="186">
        <v>2411.4499999999998</v>
      </c>
    </row>
    <row r="226" spans="2:3" x14ac:dyDescent="0.3">
      <c r="B226" s="164">
        <v>224000</v>
      </c>
      <c r="C226" s="187">
        <v>2427.3000000000002</v>
      </c>
    </row>
    <row r="227" spans="2:3" x14ac:dyDescent="0.3">
      <c r="B227" s="162">
        <v>225000</v>
      </c>
      <c r="C227" s="186">
        <v>2443.1</v>
      </c>
    </row>
    <row r="228" spans="2:3" x14ac:dyDescent="0.3">
      <c r="B228" s="164">
        <v>226000</v>
      </c>
      <c r="C228" s="187">
        <v>2458.9499999999998</v>
      </c>
    </row>
    <row r="229" spans="2:3" x14ac:dyDescent="0.3">
      <c r="B229" s="162">
        <v>227000</v>
      </c>
      <c r="C229" s="186">
        <v>2474.75</v>
      </c>
    </row>
    <row r="230" spans="2:3" x14ac:dyDescent="0.3">
      <c r="B230" s="164">
        <v>228000</v>
      </c>
      <c r="C230" s="187">
        <v>2490.65</v>
      </c>
    </row>
    <row r="231" spans="2:3" x14ac:dyDescent="0.3">
      <c r="B231" s="162">
        <v>229000</v>
      </c>
      <c r="C231" s="186">
        <v>2506.4</v>
      </c>
    </row>
    <row r="232" spans="2:3" x14ac:dyDescent="0.3">
      <c r="B232" s="171">
        <v>230000</v>
      </c>
      <c r="C232" s="192">
        <v>2522.1999999999998</v>
      </c>
    </row>
    <row r="233" spans="2:3" x14ac:dyDescent="0.3">
      <c r="B233" s="173">
        <v>231000</v>
      </c>
      <c r="C233" s="181">
        <v>2538.0500000000002</v>
      </c>
    </row>
    <row r="234" spans="2:3" x14ac:dyDescent="0.3">
      <c r="B234" s="175">
        <v>232000</v>
      </c>
      <c r="C234" s="182">
        <v>2553.85</v>
      </c>
    </row>
    <row r="235" spans="2:3" x14ac:dyDescent="0.3">
      <c r="B235" s="173">
        <v>233000</v>
      </c>
      <c r="C235" s="181">
        <v>2569.6999999999998</v>
      </c>
    </row>
    <row r="236" spans="2:3" x14ac:dyDescent="0.3">
      <c r="B236" s="175">
        <v>234000</v>
      </c>
      <c r="C236" s="182">
        <v>2585.5500000000002</v>
      </c>
    </row>
    <row r="237" spans="2:3" x14ac:dyDescent="0.3">
      <c r="B237" s="173">
        <v>235000</v>
      </c>
      <c r="C237" s="181">
        <v>2601.3000000000002</v>
      </c>
    </row>
    <row r="238" spans="2:3" x14ac:dyDescent="0.3">
      <c r="B238" s="175">
        <v>236000</v>
      </c>
      <c r="C238" s="182">
        <v>2617.1999999999998</v>
      </c>
    </row>
    <row r="239" spans="2:3" x14ac:dyDescent="0.3">
      <c r="B239" s="173">
        <v>237000</v>
      </c>
      <c r="C239" s="181">
        <v>2632.95</v>
      </c>
    </row>
    <row r="240" spans="2:3" x14ac:dyDescent="0.3">
      <c r="B240" s="175">
        <v>238000</v>
      </c>
      <c r="C240" s="182">
        <v>2648.8</v>
      </c>
    </row>
    <row r="241" spans="2:3" x14ac:dyDescent="0.3">
      <c r="B241" s="173">
        <v>239000</v>
      </c>
      <c r="C241" s="181">
        <v>2664.6</v>
      </c>
    </row>
  </sheetData>
  <mergeCells count="4">
    <mergeCell ref="A1:O1"/>
    <mergeCell ref="A2:L2"/>
    <mergeCell ref="M2:O2"/>
    <mergeCell ref="A3:O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5EC4-5C30-49EA-8BD4-03CB3AC624D0}">
  <sheetPr codeName="Sheet5">
    <tabColor rgb="FFFFFF00"/>
  </sheetPr>
  <dimension ref="A1:P9"/>
  <sheetViews>
    <sheetView workbookViewId="0">
      <selection activeCell="P22" sqref="P22"/>
    </sheetView>
  </sheetViews>
  <sheetFormatPr defaultColWidth="21.109375" defaultRowHeight="14.4" x14ac:dyDescent="0.3"/>
  <cols>
    <col min="1" max="16" width="21.6640625" customWidth="1"/>
  </cols>
  <sheetData>
    <row r="1" spans="1:16" x14ac:dyDescent="0.3">
      <c r="A1" s="193">
        <v>1</v>
      </c>
      <c r="B1" s="193">
        <v>2</v>
      </c>
      <c r="C1" s="193">
        <v>3</v>
      </c>
      <c r="D1" s="193">
        <v>4</v>
      </c>
      <c r="E1" s="193">
        <v>5</v>
      </c>
      <c r="F1" s="193">
        <v>6</v>
      </c>
      <c r="G1" s="193">
        <v>7</v>
      </c>
      <c r="H1" s="193">
        <v>8</v>
      </c>
      <c r="I1" s="193">
        <v>9</v>
      </c>
      <c r="J1" s="193">
        <v>10</v>
      </c>
      <c r="K1" s="193">
        <v>11</v>
      </c>
      <c r="L1" s="193">
        <v>12</v>
      </c>
      <c r="M1" s="193">
        <v>13</v>
      </c>
      <c r="N1" s="193">
        <v>14</v>
      </c>
      <c r="O1" s="193">
        <v>15</v>
      </c>
      <c r="P1" s="193">
        <v>16</v>
      </c>
    </row>
    <row r="2" spans="1:16" ht="45.75" customHeight="1" x14ac:dyDescent="0.3">
      <c r="A2" s="194" t="s">
        <v>182</v>
      </c>
      <c r="B2" s="194" t="s">
        <v>196</v>
      </c>
      <c r="C2" s="194" t="s">
        <v>204</v>
      </c>
      <c r="D2" s="194" t="s">
        <v>210</v>
      </c>
      <c r="E2" s="194" t="s">
        <v>214</v>
      </c>
      <c r="F2" s="194" t="s">
        <v>220</v>
      </c>
      <c r="G2" s="194" t="s">
        <v>226</v>
      </c>
      <c r="H2" s="194" t="s">
        <v>234</v>
      </c>
      <c r="I2" s="194" t="s">
        <v>238</v>
      </c>
      <c r="J2" s="194" t="s">
        <v>244</v>
      </c>
      <c r="K2" s="194" t="s">
        <v>256</v>
      </c>
      <c r="L2" s="194" t="s">
        <v>262</v>
      </c>
      <c r="M2" s="194" t="s">
        <v>276</v>
      </c>
      <c r="N2" s="194" t="s">
        <v>280</v>
      </c>
      <c r="O2" s="194" t="s">
        <v>284</v>
      </c>
      <c r="P2" s="194" t="s">
        <v>291</v>
      </c>
    </row>
    <row r="3" spans="1:16" ht="72" x14ac:dyDescent="0.3">
      <c r="A3" s="15" t="str" cm="1">
        <f t="array" ref="A3:A8">_xlfn._xlws.FILTER('4. Summary of Resilience Works'!$F:$F,'4. Summary of Resilience Works'!$D:$D=A2)</f>
        <v>Raise the electrical switchboard</v>
      </c>
      <c r="B3" s="15" t="str" cm="1">
        <f t="array" ref="B3:B5">_xlfn._xlws.FILTER('4. Summary of Resilience Works'!$F:$F,'4. Summary of Resilience Works'!$D:$D=B2)</f>
        <v>Where possible, replace cavity walls with non-cavity walls to minimise the chance of mould</v>
      </c>
      <c r="C3" s="15" t="str" cm="1">
        <f t="array" ref="C3:C4">_xlfn._xlws.FILTER('4. Summary of Resilience Works'!$F:$F,'4. Summary of Resilience Works'!$D:$D=C2)</f>
        <v>Use water resistant wall framing to minimise the chance of mould or damage</v>
      </c>
      <c r="D3" s="15" t="str" cm="1">
        <f t="array" ref="D3">_xlfn._xlws.FILTER('4. Summary of Resilience Works'!$F:$F,'4. Summary of Resilience Works'!$D:$D=D2)</f>
        <v>Replace loose fill insulation with rigid cell insulation in cavity walls</v>
      </c>
      <c r="E3" s="15" t="str" cm="1">
        <f t="array" ref="E3:E4">_xlfn._xlws.FILTER('4. Summary of Resilience Works'!$F:$F,'4. Summary of Resilience Works'!$D:$D=E2)</f>
        <v>Replace internal structural member - Hardwood</v>
      </c>
      <c r="F3" s="15" t="str" cm="1">
        <f t="array" ref="F3:F4">_xlfn._xlws.FILTER('4. Summary of Resilience Works'!$F:$F,'4. Summary of Resilience Works'!$D:$D=F2)</f>
        <v>Replace non-water-resistant flooring and skirting with water resistant flooring and skirting</v>
      </c>
      <c r="G3" s="15" t="str" cm="1">
        <f t="array" ref="G3:G5">_xlfn._xlws.FILTER('4. Summary of Resilience Works'!$F:$F,'4. Summary of Resilience Works'!$D:$D=G2)</f>
        <v>Replace non-water-resistant wall linings with water resistant wall linings</v>
      </c>
      <c r="H3" s="15" t="str" cm="1">
        <f t="array" ref="H3">_xlfn._xlws.FILTER('4. Summary of Resilience Works'!$F:$F,'4. Summary of Resilience Works'!$D:$D=H2)</f>
        <v>Install a removable panel or replace the built-in bathtub with a freestanding bathtub or a shower</v>
      </c>
      <c r="I3" s="15" t="str" cm="1">
        <f t="array" ref="I3:I4">_xlfn._xlws.FILTER('4. Summary of Resilience Works'!$F:$F,'4. Summary of Resilience Works'!$D:$D=I2)</f>
        <v>Replace closed riser stairs with open riser stairs made water resistant materials</v>
      </c>
      <c r="J3" s="15" t="str" cm="1">
        <f t="array" ref="J3:J7">_xlfn._xlws.FILTER('4. Summary of Resilience Works'!$F:$F,'4. Summary of Resilience Works'!$D:$D=J2)</f>
        <v>Replace hollow core doors with solid core doors</v>
      </c>
      <c r="K3" s="15" t="str" cm="1">
        <f t="array" ref="K3:K4">_xlfn._xlws.FILTER('4. Summary of Resilience Works'!$F:$F,'4. Summary of Resilience Works'!$D:$D=K2)</f>
        <v>Raise the data and electrical points</v>
      </c>
      <c r="L3" s="15" t="str" cm="1">
        <f t="array" ref="L3:L8">_xlfn._xlws.FILTER('4. Summary of Resilience Works'!$F:$F,'4. Summary of Resilience Works'!$D:$D=L2)</f>
        <v>Replace non-water-resistant cabinetry with water resistant cabinetry</v>
      </c>
      <c r="M3" s="15" t="str" cm="1">
        <f t="array" ref="M3">_xlfn._xlws.FILTER('4. Summary of Resilience Works'!$F:$F,'4. Summary of Resilience Works'!$D:$D=M2)</f>
        <v>Housing Raising Program</v>
      </c>
      <c r="N3" s="15" t="str" cm="1">
        <f t="array" ref="N3">_xlfn._xlws.FILTER('4. Summary of Resilience Works'!$F:$F,'4. Summary of Resilience Works'!$D:$D=N2)</f>
        <v>Demolish and Rebuild Program</v>
      </c>
      <c r="O3" s="15" t="str" cm="1">
        <f t="array" ref="O3:O4">_xlfn._xlws.FILTER('4. Summary of Resilience Works'!$F:$F,'4. Summary of Resilience Works'!$D:$D=O2)</f>
        <v>Other Costs - Resilience</v>
      </c>
      <c r="P3" s="15" t="str" cm="1">
        <f t="array" ref="P3:P8">_xlfn._xlws.FILTER('4. Summary of Resilience Works'!$F:$F,'4. Summary of Resilience Works'!$D:$D=P2)</f>
        <v>TRADE PRELIMIARIES (Excluding Supervision &amp; Project Management)</v>
      </c>
    </row>
    <row r="4" spans="1:16" ht="72" x14ac:dyDescent="0.3">
      <c r="A4" s="15" t="str">
        <v>Raise the hot water unit or replace with a raised instantaneous hot water unit</v>
      </c>
      <c r="B4" s="15" t="str">
        <v>Add additional air vents to enclosed sub floor spaces and garages</v>
      </c>
      <c r="C4" s="15" t="str">
        <v>Paint existing pine frame cavity walls to assist in future cleaning and prevent mould growth</v>
      </c>
      <c r="E4" s="15" t="str">
        <v>Replace internal structural member - Steel</v>
      </c>
      <c r="F4" s="15" t="str">
        <v>Use water resistant grout and apply water resistant sealant when tiling or re-tiling wet areas</v>
      </c>
      <c r="G4" s="15" t="str">
        <v>Replace non-water-resistant mouldings and skirtings with water impervious mouldings and skirtings</v>
      </c>
      <c r="I4" s="15" t="str">
        <v>Make the bottom riser of stairs removable for easy cleaning and drying</v>
      </c>
      <c r="J4" s="15" t="str">
        <v>Install flush door sills to ensure easy cleaning after a flood event</v>
      </c>
      <c r="K4" s="15" t="str">
        <v>Raise or relocate the washing machine and dryer</v>
      </c>
      <c r="L4" s="15" t="str">
        <v>Raise storage shelves</v>
      </c>
      <c r="O4" s="134" t="str">
        <v>Other Costs - Non Resilience</v>
      </c>
      <c r="P4" s="134" t="str">
        <v>HEAD CONTRACTORS MARGIN</v>
      </c>
    </row>
    <row r="5" spans="1:16" ht="43.2" x14ac:dyDescent="0.3">
      <c r="A5" s="15" t="str">
        <v>Install separate circuits (with breakers) on the lower and upper levels</v>
      </c>
      <c r="B5" s="15" t="str">
        <v>Add additional weep holes to help dry out the wall cavity or sub-floor</v>
      </c>
      <c r="G5" s="15" t="str">
        <v>Waterproof the junction between the wall lining and the floor substrate</v>
      </c>
      <c r="J5" s="15" t="str">
        <v>Install corrosion resistant door and window hardware</v>
      </c>
      <c r="L5" s="15" t="str">
        <v>Allow cabinetry kickboards to be removable</v>
      </c>
      <c r="P5" s="134" t="str">
        <v>Supervision &amp; Project Management</v>
      </c>
    </row>
    <row r="6" spans="1:16" ht="86.4" x14ac:dyDescent="0.3">
      <c r="A6" s="15" t="str">
        <v>Raise air conditioning condenser units or replace and raise flood damaged air conditioning condenser units</v>
      </c>
      <c r="J6" s="15" t="str">
        <v>Replace cavity sliding doors with a swing or face-of-wall sliding door</v>
      </c>
      <c r="L6" s="15" t="str">
        <v>Raise kitchen appliances</v>
      </c>
      <c r="P6" s="134" t="str">
        <v>Portable Long Service Levy (if works exceed $150K)</v>
      </c>
    </row>
    <row r="7" spans="1:16" ht="57.6" x14ac:dyDescent="0.3">
      <c r="A7" s="15" t="str">
        <v>Raise the water tank’s pump and electrical systems</v>
      </c>
      <c r="J7" s="15" t="str">
        <v>Change door configuration to maximise the existing opening</v>
      </c>
      <c r="L7" s="15" t="str">
        <v>Install raised cabinetry</v>
      </c>
      <c r="P7" s="16" t="str">
        <v>QBCC - Insurance Premium</v>
      </c>
    </row>
    <row r="8" spans="1:16" ht="57.6" x14ac:dyDescent="0.3">
      <c r="A8" s="15" t="str">
        <v>Surface control on sub-floor ground to increase resilience</v>
      </c>
      <c r="L8" s="15" t="str">
        <v>Install wall hung cabinetry, or install wall hung vanity bench with no cabinetry</v>
      </c>
      <c r="P8" s="195" t="str">
        <v>Other Warranty/Levy- [Please Specify]</v>
      </c>
    </row>
    <row r="9" spans="1:16" x14ac:dyDescent="0.3">
      <c r="L9"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6164c57a-bc80-43a9-9581-569824be6d95">Update documents</Documenttype>
    <TaxCatchAll xmlns="d8c1de0c-14be-4349-9595-c66631253391" xsi:nil="true"/>
    <lcf76f155ced4ddcb4097134ff3c332f xmlns="6164c57a-bc80-43a9-9581-569824be6d95">
      <Terms xmlns="http://schemas.microsoft.com/office/infopath/2007/PartnerControls"/>
    </lcf76f155ced4ddcb4097134ff3c332f>
    <JobGUID xmlns="6164c57a-bc80-43a9-9581-569824be6d95">75260299-cbac-4967-a47f-99f2ccf8d245</JobGU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3A59EE58A4E345A25B3A9178926C72" ma:contentTypeVersion="21" ma:contentTypeDescription="Create a new document." ma:contentTypeScope="" ma:versionID="0045b051d2a2a24ae547cb1934a09170">
  <xsd:schema xmlns:xsd="http://www.w3.org/2001/XMLSchema" xmlns:xs="http://www.w3.org/2001/XMLSchema" xmlns:p="http://schemas.microsoft.com/office/2006/metadata/properties" xmlns:ns2="6164c57a-bc80-43a9-9581-569824be6d95" xmlns:ns3="d8c1de0c-14be-4349-9595-c66631253391" xmlns:ns4="1f18235b-1f1d-494e-9473-a77a4a9d27c9" targetNamespace="http://schemas.microsoft.com/office/2006/metadata/properties" ma:root="true" ma:fieldsID="0fca1e0053cd3cdf0b97ab4361594ae4" ns2:_="" ns3:_="" ns4:_="">
    <xsd:import namespace="6164c57a-bc80-43a9-9581-569824be6d95"/>
    <xsd:import namespace="d8c1de0c-14be-4349-9595-c66631253391"/>
    <xsd:import namespace="1f18235b-1f1d-494e-9473-a77a4a9d27c9"/>
    <xsd:element name="properties">
      <xsd:complexType>
        <xsd:sequence>
          <xsd:element name="documentManagement">
            <xsd:complexType>
              <xsd:all>
                <xsd:element ref="ns2:JobGUID" minOccurs="0"/>
                <xsd:element ref="ns2:Documenttyp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4c57a-bc80-43a9-9581-569824be6d95" elementFormDefault="qualified">
    <xsd:import namespace="http://schemas.microsoft.com/office/2006/documentManagement/types"/>
    <xsd:import namespace="http://schemas.microsoft.com/office/infopath/2007/PartnerControls"/>
    <xsd:element name="JobGUID" ma:index="4" nillable="true" ma:displayName="Job GUID" ma:description="Linkage to the Job" ma:internalName="JobGUID" ma:readOnly="false">
      <xsd:simpleType>
        <xsd:restriction base="dms:Text">
          <xsd:maxLength value="255"/>
        </xsd:restriction>
      </xsd:simpleType>
    </xsd:element>
    <xsd:element name="Documenttype" ma:index="5" nillable="true" ma:displayName="Document type" ma:internalName="Documenttype"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c1de0c-14be-4349-9595-c6663125339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21a4827-8d8f-441a-b242-dae82501f7e5}" ma:internalName="TaxCatchAll" ma:showField="CatchAllData" ma:web="d8c1de0c-14be-4349-9595-c666312533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18235b-1f1d-494e-9473-a77a4a9d27c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DAB43-52F0-4CFC-A136-8DB48E75AF51}">
  <ds:schemaRefs>
    <ds:schemaRef ds:uri="http://schemas.microsoft.com/office/2006/metadata/properties"/>
    <ds:schemaRef ds:uri="http://schemas.microsoft.com/office/infopath/2007/PartnerControls"/>
    <ds:schemaRef ds:uri="6164c57a-bc80-43a9-9581-569824be6d95"/>
    <ds:schemaRef ds:uri="d8c1de0c-14be-4349-9595-c66631253391"/>
  </ds:schemaRefs>
</ds:datastoreItem>
</file>

<file path=customXml/itemProps2.xml><?xml version="1.0" encoding="utf-8"?>
<ds:datastoreItem xmlns:ds="http://schemas.openxmlformats.org/officeDocument/2006/customXml" ds:itemID="{1D5711EE-7817-477E-8369-2F25EF72613B}">
  <ds:schemaRefs>
    <ds:schemaRef ds:uri="http://schemas.microsoft.com/sharepoint/v3/contenttype/forms"/>
  </ds:schemaRefs>
</ds:datastoreItem>
</file>

<file path=customXml/itemProps3.xml><?xml version="1.0" encoding="utf-8"?>
<ds:datastoreItem xmlns:ds="http://schemas.openxmlformats.org/officeDocument/2006/customXml" ds:itemID="{2628E711-4971-40C1-B949-F7B99AE84B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1. Project ID</vt:lpstr>
      <vt:lpstr>2. Scope of Works</vt:lpstr>
      <vt:lpstr>3. Trades</vt:lpstr>
      <vt:lpstr>4. Summary of Resilience Works</vt:lpstr>
      <vt:lpstr>5. QBCC Table 1</vt:lpstr>
      <vt:lpstr>Category Works List</vt:lpstr>
      <vt:lpstr>AdditionalCosts</vt:lpstr>
      <vt:lpstr>Cabinetry</vt:lpstr>
      <vt:lpstr>DemolishandRebuildProgram</vt:lpstr>
      <vt:lpstr>DoorsandWindows</vt:lpstr>
      <vt:lpstr>ExternalCladdingandStructure</vt:lpstr>
      <vt:lpstr>ExternalServices</vt:lpstr>
      <vt:lpstr>HomeRaisingProgram</vt:lpstr>
      <vt:lpstr>Insulation</vt:lpstr>
      <vt:lpstr>InternalFloorsandCeilings</vt:lpstr>
      <vt:lpstr>InternalServicesElectrical</vt:lpstr>
      <vt:lpstr>internalStairs</vt:lpstr>
      <vt:lpstr>InternalStructuralMembers</vt:lpstr>
      <vt:lpstr>InternalWalls</vt:lpstr>
      <vt:lpstr>OtherProjectCosts</vt:lpstr>
      <vt:lpstr>'1. Project ID'!Print_Area</vt:lpstr>
      <vt:lpstr>'2. Scope of Works'!Print_Area</vt:lpstr>
      <vt:lpstr>'3. Trades'!Print_Area</vt:lpstr>
      <vt:lpstr>'4. Summary of Resilience Works'!Print_Area</vt:lpstr>
      <vt:lpstr>'2. Scope of Works'!Print_Titles</vt:lpstr>
      <vt:lpstr>'4. Summary of Resilience Works'!Print_Titles</vt:lpstr>
      <vt:lpstr>WallFraming</vt:lpstr>
      <vt:lpstr>WetAreas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Low</dc:creator>
  <cp:keywords/>
  <dc:description/>
  <cp:lastModifiedBy>Keith Low</cp:lastModifiedBy>
  <cp:revision/>
  <dcterms:created xsi:type="dcterms:W3CDTF">2023-06-06T06:28:41Z</dcterms:created>
  <dcterms:modified xsi:type="dcterms:W3CDTF">2023-07-27T07:20:05Z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0x010100253A59EE58A4E345A25B3A9178926C72</vt:lpwstr>
  </property>
  <property fmtid="{D5CDD505-2E9C-101B-9397-08002B2CF9AE}" pid="3" name="MediaServiceImageTags">
    <vt:lpwstr/>
  </property>
</Properties>
</file>