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pwservices.dpw.qld.gov.au\dfs\Users\CES\Megan.Gansberg\Documents\Resilient homes fund\Quote files\RHF Quote Template\"/>
    </mc:Choice>
  </mc:AlternateContent>
  <xr:revisionPtr revIDLastSave="0" documentId="8_{004F48F9-ED22-4FC3-8EEC-778664B049FE}" xr6:coauthVersionLast="47" xr6:coauthVersionMax="47" xr10:uidLastSave="{00000000-0000-0000-0000-000000000000}"/>
  <bookViews>
    <workbookView xWindow="22932" yWindow="-108" windowWidth="30936" windowHeight="16896" firstSheet="2" activeTab="2" xr2:uid="{3CC513CA-1529-46B6-833D-781527BBAE2E}"/>
  </bookViews>
  <sheets>
    <sheet name="1. Project ID" sheetId="3" r:id="rId1"/>
    <sheet name="2. Scope of Works" sheetId="2" r:id="rId2"/>
    <sheet name="3. Trades" sheetId="4" r:id="rId3"/>
    <sheet name="4. Summary of Resilience Works" sheetId="1" r:id="rId4"/>
    <sheet name="Category Works List" sheetId="6" state="hidden" r:id="rId5"/>
    <sheet name="5. QBCC Table 1" sheetId="5" state="hidden" r:id="rId6"/>
  </sheets>
  <definedNames>
    <definedName name="_xlnm._FilterDatabase" localSheetId="1" hidden="1">'2. Scope of Works'!$B$9:$R$148</definedName>
    <definedName name="AdditionalCosts" comment="16.0">'Category Works List'!$P$3:$P$7</definedName>
    <definedName name="Cabinetry" comment="12.0">'Category Works List'!$L$3:$L$6</definedName>
    <definedName name="DemolishandRebuildProgram" comment="14.0">'Category Works List'!$N$3</definedName>
    <definedName name="DoorsandWindows" comment="10.0">'Category Works List'!$J$3:$J$9</definedName>
    <definedName name="ExternalCladdingandStructure" comment="2.0">'Category Works List'!$B$3:$B$11</definedName>
    <definedName name="ExternalServices" comment="1.0">'Category Works List'!$A$3:$A$8</definedName>
    <definedName name="HomeRaisingProgram" comment="13.0">'Category Works List'!$M$3</definedName>
    <definedName name="Insulation" comment="4.0">'Category Works List'!$D$3</definedName>
    <definedName name="InternalFloorsandCeilings" comment="6.0">'Category Works List'!$F$3:$F$5</definedName>
    <definedName name="InternalServicesElectrical" comment="11.0">'Category Works List'!$K$3:$K$4</definedName>
    <definedName name="internalStairs" comment="9.0">'Category Works List'!$I$3</definedName>
    <definedName name="InternalStructuralMembers" comment="5.0">'Category Works List'!$E$3</definedName>
    <definedName name="InternalWalls" comment="7.0">'Category Works List'!$G$3</definedName>
    <definedName name="OtherProjectCosts" comment="15.0">'Category Works List'!$O$3:$O$4</definedName>
    <definedName name="_xlnm.Print_Area" localSheetId="0">'1. Project ID'!$C$1:$G$46</definedName>
    <definedName name="_xlnm.Print_Area" localSheetId="1">'2. Scope of Works'!$D$1:$R$153</definedName>
    <definedName name="_xlnm.Print_Area" localSheetId="2">'3. Trades'!$C$1:$I$50</definedName>
    <definedName name="_xlnm.Print_Area" localSheetId="3">'4. Summary of Resilience Works'!$C$1:$K$62</definedName>
    <definedName name="_xlnm.Print_Titles" localSheetId="1">'2. Scope of Works'!$8:$8</definedName>
    <definedName name="_xlnm.Print_Titles" localSheetId="3">'4. Summary of Resilience Works'!$9:$9</definedName>
    <definedName name="WallFraming" comment="3.0">'Category Works List'!$C$3</definedName>
    <definedName name="WetAreas" comment="8.0">'Category Works List'!$H$3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2" l="1"/>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 i="2"/>
  <c r="F12" i="2"/>
  <c r="H12" i="2"/>
  <c r="J12" i="2"/>
  <c r="Q12" i="2"/>
  <c r="R12" i="2"/>
  <c r="S12" i="2"/>
  <c r="F13" i="2"/>
  <c r="H13" i="2"/>
  <c r="J13" i="2"/>
  <c r="Q13" i="2"/>
  <c r="R13"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4" i="2"/>
  <c r="S75" i="2"/>
  <c r="S76" i="2"/>
  <c r="S77" i="2"/>
  <c r="S78" i="2"/>
  <c r="S79" i="2"/>
  <c r="S80" i="2"/>
  <c r="S81" i="2"/>
  <c r="S82" i="2"/>
  <c r="S83" i="2"/>
  <c r="S84" i="2"/>
  <c r="S85" i="2"/>
  <c r="S86" i="2"/>
  <c r="S87" i="2"/>
  <c r="S88" i="2"/>
  <c r="S89" i="2"/>
  <c r="S90" i="2"/>
  <c r="S91" i="2"/>
  <c r="S92" i="2"/>
  <c r="S93" i="2"/>
  <c r="S94" i="2"/>
  <c r="S95" i="2"/>
  <c r="S96" i="2"/>
  <c r="S97" i="2"/>
  <c r="S98" i="2"/>
  <c r="S99" i="2"/>
  <c r="S100" i="2"/>
  <c r="S101" i="2"/>
  <c r="S102" i="2"/>
  <c r="S103" i="2"/>
  <c r="S104" i="2"/>
  <c r="S105"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D11" i="2" l="1"/>
  <c r="D12" i="2" s="1"/>
  <c r="D13" i="2" s="1"/>
  <c r="Q109" i="2"/>
  <c r="R109" i="2"/>
  <c r="S109" i="2"/>
  <c r="F10" i="2"/>
  <c r="H10" i="2"/>
  <c r="J10" i="2"/>
  <c r="Q10" i="2"/>
  <c r="R10" i="2"/>
  <c r="S10" i="2"/>
  <c r="J11"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1"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1" i="2"/>
  <c r="F57" i="1"/>
  <c r="M5" i="4" l="1"/>
  <c r="M6" i="4"/>
  <c r="M7" i="4"/>
  <c r="M8" i="4"/>
  <c r="M9" i="4"/>
  <c r="M12" i="4"/>
  <c r="M13" i="4"/>
  <c r="M14" i="4"/>
  <c r="M15" i="4"/>
  <c r="M16" i="4"/>
  <c r="M17" i="4"/>
  <c r="M18"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4" i="4"/>
  <c r="M19" i="4"/>
  <c r="M11" i="4"/>
  <c r="M10" i="4"/>
  <c r="D14" i="2"/>
  <c r="B12" i="2"/>
  <c r="S146" i="2"/>
  <c r="S141" i="2"/>
  <c r="D15" i="2" l="1"/>
  <c r="B10" i="2"/>
  <c r="I56" i="1"/>
  <c r="I57" i="1"/>
  <c r="H56" i="1"/>
  <c r="H57" i="1"/>
  <c r="S148" i="2"/>
  <c r="Q142" i="2"/>
  <c r="R142" i="2"/>
  <c r="R141" i="2"/>
  <c r="Q141" i="2"/>
  <c r="R11"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Q11"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Q110" i="2"/>
  <c r="Q111" i="2"/>
  <c r="Q112" i="2"/>
  <c r="Q113" i="2"/>
  <c r="Q114" i="2"/>
  <c r="Q115" i="2"/>
  <c r="Q116" i="2"/>
  <c r="Q117" i="2"/>
  <c r="Q118" i="2"/>
  <c r="Q119" i="2"/>
  <c r="Q120" i="2"/>
  <c r="Q121" i="2"/>
  <c r="Q122" i="2"/>
  <c r="Q123" i="2"/>
  <c r="Q124" i="2"/>
  <c r="Q125" i="2"/>
  <c r="Q126" i="2"/>
  <c r="Q127" i="2"/>
  <c r="Q128" i="2"/>
  <c r="Q129" i="2"/>
  <c r="Q130" i="2"/>
  <c r="Q131" i="2"/>
  <c r="Q132" i="2"/>
  <c r="Q133" i="2"/>
  <c r="Q134" i="2"/>
  <c r="D16" i="2" l="1"/>
  <c r="D17" i="2"/>
  <c r="B13" i="2"/>
  <c r="J56" i="1"/>
  <c r="J57" i="1"/>
  <c r="Q143" i="2"/>
  <c r="S143" i="2" s="1"/>
  <c r="C61" i="1"/>
  <c r="M5" i="2"/>
  <c r="S110" i="2"/>
  <c r="S111" i="2"/>
  <c r="S112" i="2"/>
  <c r="S113" i="2"/>
  <c r="S114" i="2"/>
  <c r="S115" i="2"/>
  <c r="S116" i="2"/>
  <c r="S117" i="2"/>
  <c r="S118" i="2"/>
  <c r="S119" i="2"/>
  <c r="S120" i="2"/>
  <c r="S121" i="2"/>
  <c r="S122" i="2"/>
  <c r="S123" i="2"/>
  <c r="S124" i="2"/>
  <c r="S125" i="2"/>
  <c r="S126" i="2"/>
  <c r="S127" i="2"/>
  <c r="S128" i="2"/>
  <c r="S129" i="2"/>
  <c r="S130" i="2"/>
  <c r="S131" i="2"/>
  <c r="S132" i="2"/>
  <c r="S133" i="2"/>
  <c r="S134" i="2"/>
  <c r="K40" i="4"/>
  <c r="K41" i="4"/>
  <c r="K42" i="4"/>
  <c r="K43" i="4"/>
  <c r="K44" i="4"/>
  <c r="K45" i="4"/>
  <c r="K46" i="4"/>
  <c r="K47" i="4"/>
  <c r="K48" i="4"/>
  <c r="K49" i="4"/>
  <c r="D7" i="1"/>
  <c r="E6" i="2"/>
  <c r="E4" i="2"/>
  <c r="D5" i="1"/>
  <c r="A109" i="2" l="1"/>
  <c r="D109" i="2" s="1"/>
  <c r="D110" i="2" s="1"/>
  <c r="B11" i="2"/>
  <c r="H54" i="1"/>
  <c r="H50" i="1"/>
  <c r="H49" i="1"/>
  <c r="I50" i="1"/>
  <c r="I10" i="1"/>
  <c r="R135" i="2"/>
  <c r="Q135" i="2"/>
  <c r="Q106" i="2"/>
  <c r="R106" i="2"/>
  <c r="O9" i="1"/>
  <c r="P9" i="1"/>
  <c r="Q9" i="1"/>
  <c r="R9" i="1"/>
  <c r="S9" i="1"/>
  <c r="T9" i="1"/>
  <c r="U9" i="1"/>
  <c r="V9" i="1"/>
  <c r="W9" i="1"/>
  <c r="X9" i="1"/>
  <c r="Y9" i="1"/>
  <c r="Z9" i="1"/>
  <c r="AA9" i="1"/>
  <c r="AB9" i="1"/>
  <c r="AC9" i="1"/>
  <c r="AD9" i="1"/>
  <c r="AE9" i="1"/>
  <c r="AF9" i="1"/>
  <c r="AG9" i="1"/>
  <c r="AH9" i="1"/>
  <c r="AI9" i="1"/>
  <c r="AJ9" i="1"/>
  <c r="AK9" i="1"/>
  <c r="AL9" i="1"/>
  <c r="AM9" i="1"/>
  <c r="AN9" i="1"/>
  <c r="AO9" i="1"/>
  <c r="AP9" i="1"/>
  <c r="AQ9" i="1"/>
  <c r="AR9" i="1"/>
  <c r="AS9" i="1"/>
  <c r="AT9" i="1"/>
  <c r="AU9" i="1"/>
  <c r="AV9" i="1"/>
  <c r="AW9" i="1"/>
  <c r="AX9" i="1"/>
  <c r="AY9" i="1"/>
  <c r="AZ9" i="1"/>
  <c r="BA9" i="1"/>
  <c r="BB9" i="1"/>
  <c r="BC9" i="1"/>
  <c r="BD9" i="1"/>
  <c r="BE9" i="1"/>
  <c r="BF9" i="1"/>
  <c r="BG9" i="1"/>
  <c r="J5" i="1"/>
  <c r="J6" i="1"/>
  <c r="J2" i="1"/>
  <c r="J3" i="1"/>
  <c r="J1" i="1"/>
  <c r="C1" i="1"/>
  <c r="D3" i="1"/>
  <c r="D6" i="1"/>
  <c r="D4" i="1"/>
  <c r="E3" i="2"/>
  <c r="E5" i="2"/>
  <c r="M3" i="2"/>
  <c r="M2" i="2"/>
  <c r="I5" i="2"/>
  <c r="I3" i="2"/>
  <c r="I2" i="2"/>
  <c r="E2" i="2"/>
  <c r="R2" i="2"/>
  <c r="D112" i="2" l="1"/>
  <c r="D114" i="2" s="1"/>
  <c r="B109" i="2"/>
  <c r="D111" i="2"/>
  <c r="D113" i="2" s="1"/>
  <c r="Q137" i="2"/>
  <c r="H52" i="1"/>
  <c r="I52" i="1"/>
  <c r="R137" i="2"/>
  <c r="AZ63" i="1"/>
  <c r="BA63" i="1"/>
  <c r="BB63" i="1"/>
  <c r="BC63" i="1"/>
  <c r="AY63" i="1"/>
  <c r="AX63" i="1"/>
  <c r="AW63" i="1"/>
  <c r="AV63" i="1"/>
  <c r="BD63" i="1"/>
  <c r="AU63" i="1"/>
  <c r="AT63" i="1"/>
  <c r="AS63" i="1"/>
  <c r="AR63" i="1"/>
  <c r="AQ63" i="1"/>
  <c r="AP63" i="1"/>
  <c r="AN63" i="1"/>
  <c r="BF63" i="1"/>
  <c r="BE63" i="1"/>
  <c r="AO63" i="1"/>
  <c r="AM63" i="1"/>
  <c r="S135" i="2"/>
  <c r="J52" i="1" s="1"/>
  <c r="BG63" i="1"/>
  <c r="S11" i="2"/>
  <c r="B112" i="2" l="1"/>
  <c r="B111" i="2"/>
  <c r="D115" i="2"/>
  <c r="B113" i="2"/>
  <c r="D116" i="2"/>
  <c r="B114" i="2"/>
  <c r="R138" i="2"/>
  <c r="R145" i="2" s="1"/>
  <c r="R150" i="2" s="1"/>
  <c r="Q138" i="2"/>
  <c r="I54" i="1"/>
  <c r="J50" i="1"/>
  <c r="K50" i="1"/>
  <c r="Q63" i="1"/>
  <c r="O63" i="1"/>
  <c r="P63" i="1"/>
  <c r="AD63" i="1"/>
  <c r="AA63" i="1"/>
  <c r="Z63" i="1"/>
  <c r="AB63" i="1"/>
  <c r="Y63" i="1"/>
  <c r="W63" i="1"/>
  <c r="AE63" i="1"/>
  <c r="V63" i="1"/>
  <c r="AL63" i="1"/>
  <c r="X63" i="1"/>
  <c r="T63" i="1"/>
  <c r="U63" i="1"/>
  <c r="S63" i="1"/>
  <c r="AK63" i="1"/>
  <c r="AJ63" i="1"/>
  <c r="AH63" i="1"/>
  <c r="R63" i="1"/>
  <c r="AG63" i="1"/>
  <c r="AI63" i="1"/>
  <c r="AF63" i="1"/>
  <c r="AC63" i="1"/>
  <c r="S106" i="2"/>
  <c r="B116" i="2" l="1"/>
  <c r="D118" i="2"/>
  <c r="B115" i="2"/>
  <c r="D117" i="2"/>
  <c r="I53" i="1"/>
  <c r="S138" i="2"/>
  <c r="J53" i="1" s="1"/>
  <c r="M51" i="4" s="1"/>
  <c r="Q145" i="2"/>
  <c r="H53" i="1"/>
  <c r="R151" i="2"/>
  <c r="J54" i="1"/>
  <c r="I55" i="1"/>
  <c r="H55" i="1"/>
  <c r="M50" i="4"/>
  <c r="D120" i="2" l="1"/>
  <c r="B118" i="2"/>
  <c r="D119" i="2"/>
  <c r="B117" i="2"/>
  <c r="Q150" i="2"/>
  <c r="Q151" i="2" s="1"/>
  <c r="S151" i="2" s="1"/>
  <c r="S145" i="2"/>
  <c r="R152" i="2"/>
  <c r="S147" i="2"/>
  <c r="J55" i="1"/>
  <c r="M53" i="4"/>
  <c r="M54" i="4" s="1"/>
  <c r="M55" i="4" s="1"/>
  <c r="D122" i="2" l="1"/>
  <c r="B120" i="2"/>
  <c r="D121" i="2"/>
  <c r="B119" i="2"/>
  <c r="S150" i="2"/>
  <c r="Q152" i="2"/>
  <c r="S152" i="2" s="1"/>
  <c r="B30" i="2"/>
  <c r="B22" i="2"/>
  <c r="B14" i="2"/>
  <c r="B48" i="2"/>
  <c r="B55" i="2"/>
  <c r="B62" i="2"/>
  <c r="B61" i="2"/>
  <c r="B68" i="2"/>
  <c r="B75" i="2"/>
  <c r="B74" i="2"/>
  <c r="B53" i="2"/>
  <c r="B60" i="2"/>
  <c r="B67" i="2"/>
  <c r="B66" i="2"/>
  <c r="B65" i="2"/>
  <c r="B73" i="2"/>
  <c r="B37" i="2"/>
  <c r="B29" i="2"/>
  <c r="B21" i="2"/>
  <c r="B95" i="2"/>
  <c r="B102" i="2"/>
  <c r="B38" i="2"/>
  <c r="B36" i="2"/>
  <c r="B28" i="2"/>
  <c r="B20" i="2"/>
  <c r="B64" i="2"/>
  <c r="B71" i="2"/>
  <c r="B78" i="2"/>
  <c r="B93" i="2"/>
  <c r="B45" i="2"/>
  <c r="B52" i="2"/>
  <c r="B59" i="2"/>
  <c r="B58" i="2"/>
  <c r="B80" i="2"/>
  <c r="B44" i="2"/>
  <c r="B51" i="2"/>
  <c r="B50" i="2"/>
  <c r="B49" i="2"/>
  <c r="B57" i="2"/>
  <c r="B31" i="2"/>
  <c r="B23" i="2"/>
  <c r="B15" i="2"/>
  <c r="B40" i="2"/>
  <c r="B47" i="2"/>
  <c r="B54" i="2"/>
  <c r="B34" i="2"/>
  <c r="B26" i="2"/>
  <c r="B18" i="2"/>
  <c r="B88" i="2"/>
  <c r="B87" i="2"/>
  <c r="B94" i="2"/>
  <c r="B96" i="2"/>
  <c r="B100" i="2"/>
  <c r="B104" i="2"/>
  <c r="B43" i="2"/>
  <c r="B42" i="2"/>
  <c r="B92" i="2"/>
  <c r="B99" i="2"/>
  <c r="B98" i="2"/>
  <c r="B97" i="2"/>
  <c r="B105" i="2"/>
  <c r="B41" i="2"/>
  <c r="B33" i="2"/>
  <c r="B25" i="2"/>
  <c r="B17" i="2"/>
  <c r="B56" i="2"/>
  <c r="B63" i="2"/>
  <c r="B70" i="2"/>
  <c r="B85" i="2"/>
  <c r="B32" i="2"/>
  <c r="B24" i="2"/>
  <c r="B16" i="2"/>
  <c r="Y10" i="1"/>
  <c r="B103" i="2"/>
  <c r="B39" i="2"/>
  <c r="B46" i="2"/>
  <c r="B77" i="2"/>
  <c r="B84" i="2"/>
  <c r="B91" i="2"/>
  <c r="B90" i="2"/>
  <c r="B69" i="2"/>
  <c r="B76" i="2"/>
  <c r="B83" i="2"/>
  <c r="B82" i="2"/>
  <c r="B81" i="2"/>
  <c r="B89" i="2"/>
  <c r="B35" i="2"/>
  <c r="B27" i="2"/>
  <c r="B19" i="2"/>
  <c r="B72" i="2"/>
  <c r="B79" i="2"/>
  <c r="B86" i="2"/>
  <c r="B101" i="2"/>
  <c r="R46" i="1"/>
  <c r="D124" i="2" l="1"/>
  <c r="B122" i="2"/>
  <c r="D123" i="2"/>
  <c r="B121" i="2"/>
  <c r="AT10" i="1"/>
  <c r="AI44" i="1"/>
  <c r="AF27" i="1"/>
  <c r="Y29" i="1"/>
  <c r="AP12" i="1"/>
  <c r="V28" i="1"/>
  <c r="BE26" i="1"/>
  <c r="AG34" i="1"/>
  <c r="I36" i="1"/>
  <c r="BD13" i="1"/>
  <c r="S29" i="1"/>
  <c r="P48" i="1"/>
  <c r="Q33" i="1"/>
  <c r="Y12" i="1"/>
  <c r="AE10" i="1"/>
  <c r="AY10" i="1"/>
  <c r="BF36" i="1"/>
  <c r="X34" i="1"/>
  <c r="BG15" i="1"/>
  <c r="S20" i="1"/>
  <c r="BC26" i="1"/>
  <c r="AL36" i="1"/>
  <c r="O29" i="1"/>
  <c r="AV40" i="1"/>
  <c r="BB38" i="1"/>
  <c r="R15" i="1"/>
  <c r="AP11" i="1"/>
  <c r="AO40" i="1"/>
  <c r="AX18" i="1"/>
  <c r="BC34" i="1"/>
  <c r="AK20" i="1"/>
  <c r="BC40" i="1"/>
  <c r="J49" i="1"/>
  <c r="AA13" i="1"/>
  <c r="AA20" i="1"/>
  <c r="V10" i="1"/>
  <c r="R42" i="1"/>
  <c r="AW10" i="1"/>
  <c r="R10" i="1"/>
  <c r="AC10" i="1"/>
  <c r="AG10" i="1"/>
  <c r="AM10" i="1"/>
  <c r="H10" i="1"/>
  <c r="AO13" i="1"/>
  <c r="BE36" i="1"/>
  <c r="BA40" i="1"/>
  <c r="Q23" i="1"/>
  <c r="T20" i="1"/>
  <c r="K41" i="1"/>
  <c r="Q20" i="1"/>
  <c r="AY12" i="1"/>
  <c r="AM25" i="1"/>
  <c r="X36" i="1"/>
  <c r="AE13" i="1"/>
  <c r="AU17" i="1"/>
  <c r="Z45" i="1"/>
  <c r="BA15" i="1"/>
  <c r="AS40" i="1"/>
  <c r="AR24" i="1"/>
  <c r="J37" i="1"/>
  <c r="J21" i="1"/>
  <c r="AC14" i="1"/>
  <c r="AU20" i="1"/>
  <c r="AJ21" i="1"/>
  <c r="BD38" i="1"/>
  <c r="AT36" i="1"/>
  <c r="BC46" i="1"/>
  <c r="AE40" i="1"/>
  <c r="BF39" i="1"/>
  <c r="R34" i="1"/>
  <c r="X30" i="1"/>
  <c r="R48" i="1"/>
  <c r="AX31" i="1"/>
  <c r="T36" i="1"/>
  <c r="AW22" i="1"/>
  <c r="BC35" i="1"/>
  <c r="AR44" i="1"/>
  <c r="O36" i="1"/>
  <c r="AR15" i="1"/>
  <c r="AH42" i="1"/>
  <c r="AH33" i="1"/>
  <c r="W45" i="1"/>
  <c r="O24" i="1"/>
  <c r="AS47" i="1"/>
  <c r="AO42" i="1"/>
  <c r="AP17" i="1"/>
  <c r="AA29" i="1"/>
  <c r="J13" i="1"/>
  <c r="AC22" i="1"/>
  <c r="J11" i="1"/>
  <c r="AF18" i="1"/>
  <c r="Z11" i="1"/>
  <c r="AD44" i="1"/>
  <c r="AO19" i="1"/>
  <c r="BF37" i="1"/>
  <c r="AF23" i="1"/>
  <c r="BB15" i="1"/>
  <c r="AO28" i="1"/>
  <c r="AD42" i="1"/>
  <c r="AP25" i="1"/>
  <c r="AM45" i="1"/>
  <c r="BF30" i="1"/>
  <c r="AL25" i="1"/>
  <c r="BB26" i="1"/>
  <c r="H34" i="1"/>
  <c r="K40" i="1"/>
  <c r="Y45" i="1"/>
  <c r="AT23" i="1"/>
  <c r="AD46" i="1"/>
  <c r="AI22" i="1"/>
  <c r="AR46" i="1"/>
  <c r="AS38" i="1"/>
  <c r="O46" i="1"/>
  <c r="H43" i="1"/>
  <c r="AN11" i="1"/>
  <c r="AW36" i="1"/>
  <c r="AD28" i="1"/>
  <c r="BC22" i="1"/>
  <c r="AM12" i="1"/>
  <c r="AB12" i="1"/>
  <c r="BE12" i="1"/>
  <c r="AD27" i="1"/>
  <c r="BC44" i="1"/>
  <c r="AS11" i="1"/>
  <c r="H16" i="1"/>
  <c r="AB39" i="1"/>
  <c r="AN10" i="1"/>
  <c r="AP10" i="1"/>
  <c r="AR10" i="1"/>
  <c r="Z10" i="1"/>
  <c r="AJ10" i="1"/>
  <c r="BA10" i="1"/>
  <c r="AS10" i="1"/>
  <c r="AH10" i="1"/>
  <c r="AU10" i="1"/>
  <c r="AA10" i="1"/>
  <c r="BD10" i="1"/>
  <c r="U10" i="1"/>
  <c r="S47" i="1"/>
  <c r="AQ16" i="1"/>
  <c r="AO36" i="1"/>
  <c r="S33" i="1"/>
  <c r="AE22" i="1"/>
  <c r="AL33" i="1"/>
  <c r="AC36" i="1"/>
  <c r="W15" i="1"/>
  <c r="AD19" i="1"/>
  <c r="X28" i="1"/>
  <c r="AA36" i="1"/>
  <c r="AQ35" i="1"/>
  <c r="Y47" i="1"/>
  <c r="X11" i="1"/>
  <c r="AD38" i="1"/>
  <c r="BC13" i="1"/>
  <c r="Y22" i="1"/>
  <c r="AQ32" i="1"/>
  <c r="AW18" i="1"/>
  <c r="AS27" i="1"/>
  <c r="X20" i="1"/>
  <c r="AJ40" i="1"/>
  <c r="AF34" i="1"/>
  <c r="P14" i="1"/>
  <c r="AQ21" i="1"/>
  <c r="Y20" i="1"/>
  <c r="AH18" i="1"/>
  <c r="AT29" i="1"/>
  <c r="BF34" i="1"/>
  <c r="AK27" i="1"/>
  <c r="BB22" i="1"/>
  <c r="X18" i="1"/>
  <c r="U11" i="1"/>
  <c r="AZ12" i="1"/>
  <c r="AQ14" i="1"/>
  <c r="H25" i="1"/>
  <c r="AW27" i="1"/>
  <c r="AO33" i="1"/>
  <c r="AH11" i="1"/>
  <c r="O41" i="1"/>
  <c r="AO26" i="1"/>
  <c r="U12" i="1"/>
  <c r="Z41" i="1"/>
  <c r="AD39" i="1"/>
  <c r="AU45" i="1"/>
  <c r="BF33" i="1"/>
  <c r="BG12" i="1"/>
  <c r="AO11" i="1"/>
  <c r="AI21" i="1"/>
  <c r="R21" i="1"/>
  <c r="AU28" i="1"/>
  <c r="BA16" i="1"/>
  <c r="AH32" i="1"/>
  <c r="AT16" i="1"/>
  <c r="X21" i="1"/>
  <c r="X16" i="1"/>
  <c r="AR17" i="1"/>
  <c r="AC19" i="1"/>
  <c r="Y32" i="1"/>
  <c r="AH44" i="1"/>
  <c r="Y35" i="1"/>
  <c r="AW39" i="1"/>
  <c r="Y28" i="1"/>
  <c r="Z12" i="1"/>
  <c r="AQ39" i="1"/>
  <c r="AL12" i="1"/>
  <c r="AK36" i="1"/>
  <c r="W34" i="1"/>
  <c r="BF44" i="1"/>
  <c r="AN33" i="1"/>
  <c r="BE31" i="1"/>
  <c r="AX41" i="1"/>
  <c r="X40" i="1"/>
  <c r="W38" i="1"/>
  <c r="U38" i="1"/>
  <c r="BB37" i="1"/>
  <c r="BE33" i="1"/>
  <c r="AP26" i="1"/>
  <c r="AI40" i="1"/>
  <c r="AI36" i="1"/>
  <c r="AV29" i="1"/>
  <c r="V30" i="1"/>
  <c r="AT21" i="1"/>
  <c r="AY30" i="1"/>
  <c r="AU11" i="1"/>
  <c r="AM22" i="1"/>
  <c r="H18" i="1"/>
  <c r="R29" i="1"/>
  <c r="AZ15" i="1"/>
  <c r="BG43" i="1"/>
  <c r="V43" i="1"/>
  <c r="AT30" i="1"/>
  <c r="AF42" i="1"/>
  <c r="W37" i="1"/>
  <c r="AR48" i="1"/>
  <c r="AW29" i="1"/>
  <c r="AW11" i="1"/>
  <c r="U13" i="1"/>
  <c r="BA20" i="1"/>
  <c r="BF31" i="1"/>
  <c r="BC16" i="1"/>
  <c r="AC41" i="1"/>
  <c r="AI26" i="1"/>
  <c r="O27" i="1"/>
  <c r="BF43" i="1"/>
  <c r="BA37" i="1"/>
  <c r="AP15" i="1"/>
  <c r="BE18" i="1"/>
  <c r="AA21" i="1"/>
  <c r="AR19" i="1"/>
  <c r="BE34" i="1"/>
  <c r="BF22" i="1"/>
  <c r="BB14" i="1"/>
  <c r="AI33" i="1"/>
  <c r="AF19" i="1"/>
  <c r="AC17" i="1"/>
  <c r="Y44" i="1"/>
  <c r="BG33" i="1"/>
  <c r="AT47" i="1"/>
  <c r="T19" i="1"/>
  <c r="BA27" i="1"/>
  <c r="X26" i="1"/>
  <c r="Z24" i="1"/>
  <c r="AI15" i="1"/>
  <c r="BF20" i="1"/>
  <c r="AF35" i="1"/>
  <c r="AF44" i="1"/>
  <c r="Q18" i="1"/>
  <c r="AN39" i="1"/>
  <c r="AS41" i="1"/>
  <c r="AS31" i="1"/>
  <c r="BC15" i="1"/>
  <c r="BG39" i="1"/>
  <c r="AU47" i="1"/>
  <c r="BA35" i="1"/>
  <c r="S24" i="1"/>
  <c r="Z13" i="1"/>
  <c r="R38" i="1"/>
  <c r="T14" i="1"/>
  <c r="I47" i="1"/>
  <c r="AP34" i="1"/>
  <c r="AM18" i="1"/>
  <c r="V13" i="1"/>
  <c r="AR27" i="1"/>
  <c r="AJ37" i="1"/>
  <c r="AW33" i="1"/>
  <c r="AO16" i="1"/>
  <c r="W17" i="1"/>
  <c r="W30" i="1"/>
  <c r="AX12" i="1"/>
  <c r="BB41" i="1"/>
  <c r="AO34" i="1"/>
  <c r="AS45" i="1"/>
  <c r="AP30" i="1"/>
  <c r="Z47" i="1"/>
  <c r="V40" i="1"/>
  <c r="BG28" i="1"/>
  <c r="BC20" i="1"/>
  <c r="O13" i="1"/>
  <c r="AW14" i="1"/>
  <c r="AH43" i="1"/>
  <c r="Q27" i="1"/>
  <c r="K31" i="1"/>
  <c r="BG38" i="1"/>
  <c r="Y24" i="1"/>
  <c r="AG32" i="1"/>
  <c r="AC15" i="1"/>
  <c r="AT28" i="1"/>
  <c r="AY21" i="1"/>
  <c r="AT26" i="1"/>
  <c r="AV34" i="1"/>
  <c r="AE46" i="1"/>
  <c r="AY16" i="1"/>
  <c r="AU23" i="1"/>
  <c r="AD41" i="1"/>
  <c r="Q19" i="1"/>
  <c r="Q46" i="1"/>
  <c r="V26" i="1"/>
  <c r="AV30" i="1"/>
  <c r="S30" i="1"/>
  <c r="AS17" i="1"/>
  <c r="Y19" i="1"/>
  <c r="AS32" i="1"/>
  <c r="Z35" i="1"/>
  <c r="AU40" i="1"/>
  <c r="BA46" i="1"/>
  <c r="O34" i="1"/>
  <c r="AA18" i="1"/>
  <c r="AV21" i="1"/>
  <c r="AU26" i="1"/>
  <c r="AR40" i="1"/>
  <c r="X33" i="1"/>
  <c r="AC23" i="1"/>
  <c r="AH22" i="1"/>
  <c r="BD17" i="1"/>
  <c r="BE11" i="1"/>
  <c r="AG45" i="1"/>
  <c r="AY17" i="1"/>
  <c r="AL34" i="1"/>
  <c r="BB33" i="1"/>
  <c r="AR35" i="1"/>
  <c r="O22" i="1"/>
  <c r="X25" i="1"/>
  <c r="BF19" i="1"/>
  <c r="AL39" i="1"/>
  <c r="AV16" i="1"/>
  <c r="U31" i="1"/>
  <c r="AR41" i="1"/>
  <c r="BF40" i="1"/>
  <c r="AP47" i="1"/>
  <c r="BF11" i="1"/>
  <c r="BC11" i="1"/>
  <c r="BC25" i="1"/>
  <c r="AB46" i="1"/>
  <c r="BG34" i="1"/>
  <c r="AQ47" i="1"/>
  <c r="U39" i="1"/>
  <c r="X45" i="1"/>
  <c r="AO12" i="1"/>
  <c r="AA17" i="1"/>
  <c r="AX28" i="1"/>
  <c r="BG37" i="1"/>
  <c r="BA14" i="1"/>
  <c r="BD47" i="1"/>
  <c r="AB31" i="1"/>
  <c r="BA18" i="1"/>
  <c r="AU12" i="1"/>
  <c r="AD29" i="1"/>
  <c r="W40" i="1"/>
  <c r="AV46" i="1"/>
  <c r="AE33" i="1"/>
  <c r="AL40" i="1"/>
  <c r="AV17" i="1"/>
  <c r="I16" i="1"/>
  <c r="S21" i="1"/>
  <c r="AA26" i="1"/>
  <c r="AK48" i="1"/>
  <c r="H44" i="1"/>
  <c r="X29" i="1"/>
  <c r="X19" i="1"/>
  <c r="AS30" i="1"/>
  <c r="P30" i="1"/>
  <c r="AX15" i="1"/>
  <c r="AE18" i="1"/>
  <c r="AX32" i="1"/>
  <c r="AW20" i="1"/>
  <c r="AD20" i="1"/>
  <c r="BB39" i="1"/>
  <c r="BB25" i="1"/>
  <c r="AT48" i="1"/>
  <c r="AR18" i="1"/>
  <c r="AW37" i="1"/>
  <c r="AI11" i="1"/>
  <c r="AQ17" i="1"/>
  <c r="P31" i="1"/>
  <c r="BC14" i="1"/>
  <c r="AA30" i="1"/>
  <c r="BD34" i="1"/>
  <c r="AT19" i="1"/>
  <c r="AV45" i="1"/>
  <c r="AV35" i="1"/>
  <c r="AF11" i="1"/>
  <c r="X48" i="1"/>
  <c r="S45" i="1"/>
  <c r="AQ31" i="1"/>
  <c r="AK33" i="1"/>
  <c r="AC21" i="1"/>
  <c r="AX16" i="1"/>
  <c r="BA24" i="1"/>
  <c r="BC32" i="1"/>
  <c r="AW21" i="1"/>
  <c r="BG25" i="1"/>
  <c r="AF40" i="1"/>
  <c r="AC37" i="1"/>
  <c r="AN27" i="1"/>
  <c r="AQ41" i="1"/>
  <c r="BC36" i="1"/>
  <c r="AB40" i="1"/>
  <c r="AS44" i="1"/>
  <c r="R31" i="1"/>
  <c r="AU48" i="1"/>
  <c r="AT27" i="1"/>
  <c r="S10" i="1"/>
  <c r="X10" i="1"/>
  <c r="AD10" i="1"/>
  <c r="O10" i="1"/>
  <c r="AZ10" i="1"/>
  <c r="Q10" i="1"/>
  <c r="AF10" i="1"/>
  <c r="P10" i="1"/>
  <c r="J10" i="1"/>
  <c r="BE10" i="1"/>
  <c r="T10" i="1"/>
  <c r="AO10" i="1"/>
  <c r="AF25" i="1"/>
  <c r="AH14" i="1"/>
  <c r="AK22" i="1"/>
  <c r="Q36" i="1"/>
  <c r="AJ13" i="1"/>
  <c r="AR28" i="1"/>
  <c r="AV25" i="1"/>
  <c r="AK24" i="1"/>
  <c r="AW32" i="1"/>
  <c r="AV36" i="1"/>
  <c r="AD17" i="1"/>
  <c r="Y40" i="1"/>
  <c r="AX23" i="1"/>
  <c r="AF32" i="1"/>
  <c r="AS22" i="1"/>
  <c r="P33" i="1"/>
  <c r="AF36" i="1"/>
  <c r="AC42" i="1"/>
  <c r="BB11" i="1"/>
  <c r="AR22" i="1"/>
  <c r="BB31" i="1"/>
  <c r="V23" i="1"/>
  <c r="AF30" i="1"/>
  <c r="AB37" i="1"/>
  <c r="AM21" i="1"/>
  <c r="BF18" i="1"/>
  <c r="AQ36" i="1"/>
  <c r="AI42" i="1"/>
  <c r="BG17" i="1"/>
  <c r="AC32" i="1"/>
  <c r="AH34" i="1"/>
  <c r="AP14" i="1"/>
  <c r="BF17" i="1"/>
  <c r="S48" i="1"/>
  <c r="AD35" i="1"/>
  <c r="AG37" i="1"/>
  <c r="BD21" i="1"/>
  <c r="AE21" i="1"/>
  <c r="Y15" i="1"/>
  <c r="BE25" i="1"/>
  <c r="AF45" i="1"/>
  <c r="AF15" i="1"/>
  <c r="Z26" i="1"/>
  <c r="X37" i="1"/>
  <c r="AT37" i="1"/>
  <c r="AB23" i="1"/>
  <c r="T47" i="1"/>
  <c r="AB14" i="1"/>
  <c r="AY19" i="1"/>
  <c r="AN31" i="1"/>
  <c r="AC29" i="1"/>
  <c r="AW13" i="1"/>
  <c r="AA31" i="1"/>
  <c r="V22" i="1"/>
  <c r="AP42" i="1"/>
  <c r="BG23" i="1"/>
  <c r="BD48" i="1"/>
  <c r="AW24" i="1"/>
  <c r="P24" i="1"/>
  <c r="X35" i="1"/>
  <c r="BD30" i="1"/>
  <c r="AM31" i="1"/>
  <c r="AS15" i="1"/>
  <c r="AR30" i="1"/>
  <c r="U36" i="1"/>
  <c r="Z14" i="1"/>
  <c r="AD40" i="1"/>
  <c r="AF31" i="1"/>
  <c r="S34" i="1"/>
  <c r="AE35" i="1"/>
  <c r="AT45" i="1"/>
  <c r="AS14" i="1"/>
  <c r="W46" i="1"/>
  <c r="AA16" i="1"/>
  <c r="AQ44" i="1"/>
  <c r="BC21" i="1"/>
  <c r="O25" i="1"/>
  <c r="AD24" i="1"/>
  <c r="BF26" i="1"/>
  <c r="AQ29" i="1"/>
  <c r="AT13" i="1"/>
  <c r="BD12" i="1"/>
  <c r="AL31" i="1"/>
  <c r="S41" i="1"/>
  <c r="W47" i="1"/>
  <c r="AD23" i="1"/>
  <c r="AS37" i="1"/>
  <c r="AJ41" i="1"/>
  <c r="Z22" i="1"/>
  <c r="AB33" i="1"/>
  <c r="BB27" i="1"/>
  <c r="AV31" i="1"/>
  <c r="T33" i="1"/>
  <c r="V36" i="1"/>
  <c r="AY44" i="1"/>
  <c r="BB19" i="1"/>
  <c r="Z40" i="1"/>
  <c r="BA11" i="1"/>
  <c r="AQ11" i="1"/>
  <c r="BC17" i="1"/>
  <c r="P43" i="1"/>
  <c r="W20" i="1"/>
  <c r="AA25" i="1"/>
  <c r="AU46" i="1"/>
  <c r="Z17" i="1"/>
  <c r="AP35" i="1"/>
  <c r="AX37" i="1"/>
  <c r="W14" i="1"/>
  <c r="Q47" i="1"/>
  <c r="AF26" i="1"/>
  <c r="BB34" i="1"/>
  <c r="V31" i="1"/>
  <c r="S38" i="1"/>
  <c r="Q40" i="1"/>
  <c r="W36" i="1"/>
  <c r="AH45" i="1"/>
  <c r="AK26" i="1"/>
  <c r="AS20" i="1"/>
  <c r="AA12" i="1"/>
  <c r="X44" i="1"/>
  <c r="AH35" i="1"/>
  <c r="AO39" i="1"/>
  <c r="AP29" i="1"/>
  <c r="AZ13" i="1"/>
  <c r="O14" i="1"/>
  <c r="BF45" i="1"/>
  <c r="S35" i="1"/>
  <c r="AR23" i="1"/>
  <c r="AA32" i="1"/>
  <c r="AA48" i="1"/>
  <c r="AP39" i="1"/>
  <c r="Q28" i="1"/>
  <c r="AK25" i="1"/>
  <c r="AT24" i="1"/>
  <c r="AB36" i="1"/>
  <c r="W13" i="1"/>
  <c r="AI37" i="1"/>
  <c r="Z19" i="1"/>
  <c r="S17" i="1"/>
  <c r="S36" i="1"/>
  <c r="AY38" i="1"/>
  <c r="AC35" i="1"/>
  <c r="S12" i="1"/>
  <c r="AY18" i="1"/>
  <c r="AF29" i="1"/>
  <c r="W33" i="1"/>
  <c r="R33" i="1"/>
  <c r="AU24" i="1"/>
  <c r="AR12" i="1"/>
  <c r="W26" i="1"/>
  <c r="Y11" i="1"/>
  <c r="BB32" i="1"/>
  <c r="AY32" i="1"/>
  <c r="Q13" i="1"/>
  <c r="AS12" i="1"/>
  <c r="BG36" i="1"/>
  <c r="AZ34" i="1"/>
  <c r="AX30" i="1"/>
  <c r="X12" i="1"/>
  <c r="H42" i="1"/>
  <c r="AO21" i="1"/>
  <c r="AX33" i="1"/>
  <c r="I46" i="1"/>
  <c r="AE41" i="1"/>
  <c r="BG30" i="1"/>
  <c r="AG44" i="1"/>
  <c r="AS39" i="1"/>
  <c r="AE45" i="1"/>
  <c r="AB48" i="1"/>
  <c r="AR25" i="1"/>
  <c r="AC40" i="1"/>
  <c r="R41" i="1"/>
  <c r="BF27" i="1"/>
  <c r="AA22" i="1"/>
  <c r="AP20" i="1"/>
  <c r="Z28" i="1"/>
  <c r="AJ17" i="1"/>
  <c r="AY15" i="1"/>
  <c r="S31" i="1"/>
  <c r="BD18" i="1"/>
  <c r="AJ31" i="1"/>
  <c r="AG31" i="1"/>
  <c r="AQ18" i="1"/>
  <c r="AD26" i="1"/>
  <c r="AV27" i="1"/>
  <c r="BC41" i="1"/>
  <c r="AE12" i="1"/>
  <c r="AK13" i="1"/>
  <c r="AD25" i="1"/>
  <c r="AU32" i="1"/>
  <c r="Z33" i="1"/>
  <c r="O37" i="1"/>
  <c r="AB47" i="1"/>
  <c r="Q26" i="1"/>
  <c r="AZ37" i="1"/>
  <c r="AA47" i="1"/>
  <c r="AK23" i="1"/>
  <c r="AD45" i="1"/>
  <c r="AC13" i="1"/>
  <c r="AT14" i="1"/>
  <c r="V45" i="1"/>
  <c r="AO32" i="1"/>
  <c r="Q37" i="1"/>
  <c r="P37" i="1"/>
  <c r="AJ14" i="1"/>
  <c r="AK31" i="1"/>
  <c r="AX19" i="1"/>
  <c r="W23" i="1"/>
  <c r="BB21" i="1"/>
  <c r="AH28" i="1"/>
  <c r="AE34" i="1"/>
  <c r="AN12" i="1"/>
  <c r="AX39" i="1"/>
  <c r="AC25" i="1"/>
  <c r="U33" i="1"/>
  <c r="Z16" i="1"/>
  <c r="AY28" i="1"/>
  <c r="AO23" i="1"/>
  <c r="S13" i="1"/>
  <c r="AH36" i="1"/>
  <c r="AC30" i="1"/>
  <c r="BE32" i="1"/>
  <c r="AR34" i="1"/>
  <c r="AK34" i="1"/>
  <c r="AN34" i="1"/>
  <c r="O15" i="1"/>
  <c r="W19" i="1"/>
  <c r="AQ46" i="1"/>
  <c r="I31" i="1"/>
  <c r="AY29" i="1"/>
  <c r="AA15" i="1"/>
  <c r="T29" i="1"/>
  <c r="AM24" i="1"/>
  <c r="AA23" i="1"/>
  <c r="AZ23" i="1"/>
  <c r="AN28" i="1"/>
  <c r="AG18" i="1"/>
  <c r="S26" i="1"/>
  <c r="AM27" i="1"/>
  <c r="AU38" i="1"/>
  <c r="AB43" i="1"/>
  <c r="BE43" i="1"/>
  <c r="AS16" i="1"/>
  <c r="AW15" i="1"/>
  <c r="AI27" i="1"/>
  <c r="P38" i="1"/>
  <c r="AP23" i="1"/>
  <c r="X43" i="1"/>
  <c r="AN21" i="1"/>
  <c r="AT44" i="1"/>
  <c r="AN32" i="1"/>
  <c r="I37" i="1"/>
  <c r="H38" i="1"/>
  <c r="AG19" i="1"/>
  <c r="AB35" i="1"/>
  <c r="AT39" i="1"/>
  <c r="AE23" i="1"/>
  <c r="BC28" i="1"/>
  <c r="AG41" i="1"/>
  <c r="BD43" i="1"/>
  <c r="U18" i="1"/>
  <c r="T18" i="1"/>
  <c r="AV44" i="1"/>
  <c r="BD39" i="1"/>
  <c r="R14" i="1"/>
  <c r="BD20" i="1"/>
  <c r="Q16" i="1"/>
  <c r="BA41" i="1"/>
  <c r="I12" i="1"/>
  <c r="AT15" i="1"/>
  <c r="U22" i="1"/>
  <c r="AC28" i="1"/>
  <c r="P18" i="1"/>
  <c r="K21" i="1"/>
  <c r="BG20" i="1"/>
  <c r="AH27" i="1"/>
  <c r="X32" i="1"/>
  <c r="V25" i="1"/>
  <c r="BF41" i="1"/>
  <c r="AE26" i="1"/>
  <c r="BD23" i="1"/>
  <c r="K45" i="1"/>
  <c r="AI35" i="1"/>
  <c r="AL23" i="1"/>
  <c r="BA45" i="1"/>
  <c r="U40" i="1"/>
  <c r="T42" i="1"/>
  <c r="AI48" i="1"/>
  <c r="BB47" i="1"/>
  <c r="Y26" i="1"/>
  <c r="AB22" i="1"/>
  <c r="AW16" i="1"/>
  <c r="BG11" i="1"/>
  <c r="AG17" i="1"/>
  <c r="AY24" i="1"/>
  <c r="AV12" i="1"/>
  <c r="AA40" i="1"/>
  <c r="BF16" i="1"/>
  <c r="S19" i="1"/>
  <c r="AS21" i="1"/>
  <c r="AD13" i="1"/>
  <c r="AP46" i="1"/>
  <c r="V47" i="1"/>
  <c r="AW30" i="1"/>
  <c r="V12" i="1"/>
  <c r="S37" i="1"/>
  <c r="AX25" i="1"/>
  <c r="AC46" i="1"/>
  <c r="T11" i="1"/>
  <c r="AX11" i="1"/>
  <c r="U25" i="1"/>
  <c r="AN14" i="1"/>
  <c r="Z30" i="1"/>
  <c r="J23" i="1"/>
  <c r="AH21" i="1"/>
  <c r="Z27" i="1"/>
  <c r="O47" i="1"/>
  <c r="AI24" i="1"/>
  <c r="X24" i="1"/>
  <c r="BF46" i="1"/>
  <c r="AD32" i="1"/>
  <c r="AZ26" i="1"/>
  <c r="AZ44" i="1"/>
  <c r="AZ20" i="1"/>
  <c r="AO15" i="1"/>
  <c r="Z23" i="1"/>
  <c r="R24" i="1"/>
  <c r="BD44" i="1"/>
  <c r="X17" i="1"/>
  <c r="AE47" i="1"/>
  <c r="AN20" i="1"/>
  <c r="P11" i="1"/>
  <c r="BG47" i="1"/>
  <c r="O28" i="1"/>
  <c r="U19" i="1"/>
  <c r="W25" i="1"/>
  <c r="AB21" i="1"/>
  <c r="J45" i="1"/>
  <c r="BA28" i="1"/>
  <c r="BA23" i="1"/>
  <c r="Z18" i="1"/>
  <c r="AA39" i="1"/>
  <c r="BG27" i="1"/>
  <c r="AD47" i="1"/>
  <c r="AT31" i="1"/>
  <c r="AG14" i="1"/>
  <c r="P22" i="1"/>
  <c r="K43" i="1"/>
  <c r="AS13" i="1"/>
  <c r="AP41" i="1"/>
  <c r="AW40" i="1"/>
  <c r="Q15" i="1"/>
  <c r="AU44" i="1"/>
  <c r="AU14" i="1"/>
  <c r="AD30" i="1"/>
  <c r="P44" i="1"/>
  <c r="AS24" i="1"/>
  <c r="Y16" i="1"/>
  <c r="T40" i="1"/>
  <c r="AV48" i="1"/>
  <c r="K19" i="1"/>
  <c r="AB17" i="1"/>
  <c r="AH46" i="1"/>
  <c r="BB48" i="1"/>
  <c r="AV41" i="1"/>
  <c r="AQ20" i="1"/>
  <c r="AP45" i="1"/>
  <c r="AL44" i="1"/>
  <c r="BA25" i="1"/>
  <c r="BA31" i="1"/>
  <c r="J31" i="1"/>
  <c r="AM46" i="1"/>
  <c r="V41" i="1"/>
  <c r="W42" i="1"/>
  <c r="AI16" i="1"/>
  <c r="J47" i="1"/>
  <c r="Z44" i="1"/>
  <c r="BC24" i="1"/>
  <c r="V24" i="1"/>
  <c r="BB46" i="1"/>
  <c r="U17" i="1"/>
  <c r="S15" i="1"/>
  <c r="R27" i="1"/>
  <c r="AO47" i="1"/>
  <c r="H48" i="1"/>
  <c r="AT18" i="1"/>
  <c r="AX26" i="1"/>
  <c r="AI25" i="1"/>
  <c r="AY47" i="1"/>
  <c r="BA43" i="1"/>
  <c r="AJ16" i="1"/>
  <c r="BE46" i="1"/>
  <c r="AA38" i="1"/>
  <c r="BD29" i="1"/>
  <c r="O18" i="1"/>
  <c r="I25" i="1"/>
  <c r="AE25" i="1"/>
  <c r="BE48" i="1"/>
  <c r="X23" i="1"/>
  <c r="AH47" i="1"/>
  <c r="BC30" i="1"/>
  <c r="AS19" i="1"/>
  <c r="AL21" i="1"/>
  <c r="P45" i="1"/>
  <c r="AB20" i="1"/>
  <c r="AL42" i="1"/>
  <c r="AK42" i="1"/>
  <c r="AL26" i="1"/>
  <c r="K14" i="1"/>
  <c r="AG47" i="1"/>
  <c r="AL27" i="1"/>
  <c r="AJ15" i="1"/>
  <c r="Y48" i="1"/>
  <c r="AW31" i="1"/>
  <c r="AE28" i="1"/>
  <c r="P28" i="1"/>
  <c r="P27" i="1"/>
  <c r="AL41" i="1"/>
  <c r="BC38" i="1"/>
  <c r="I15" i="1"/>
  <c r="R22" i="1"/>
  <c r="AG21" i="1"/>
  <c r="AZ24" i="1"/>
  <c r="I11" i="1"/>
  <c r="T26" i="1"/>
  <c r="AT38" i="1"/>
  <c r="AV15" i="1"/>
  <c r="AS34" i="1"/>
  <c r="AA19" i="1"/>
  <c r="J42" i="1"/>
  <c r="H20" i="1"/>
  <c r="AE27" i="1"/>
  <c r="P21" i="1"/>
  <c r="BG32" i="1"/>
  <c r="BC23" i="1"/>
  <c r="BE17" i="1"/>
  <c r="BG31" i="1"/>
  <c r="AA41" i="1"/>
  <c r="AR20" i="1"/>
  <c r="S16" i="1"/>
  <c r="AV26" i="1"/>
  <c r="AR21" i="1"/>
  <c r="O11" i="1"/>
  <c r="BA13" i="1"/>
  <c r="AH30" i="1"/>
  <c r="AL29" i="1"/>
  <c r="AQ23" i="1"/>
  <c r="Z46" i="1"/>
  <c r="AP16" i="1"/>
  <c r="AJ48" i="1"/>
  <c r="BG18" i="1"/>
  <c r="AH16" i="1"/>
  <c r="AS33" i="1"/>
  <c r="BF23" i="1"/>
  <c r="AM28" i="1"/>
  <c r="AB16" i="1"/>
  <c r="BC43" i="1"/>
  <c r="AW28" i="1"/>
  <c r="AU30" i="1"/>
  <c r="AN41" i="1"/>
  <c r="BD28" i="1"/>
  <c r="AB25" i="1"/>
  <c r="BG24" i="1"/>
  <c r="K23" i="1"/>
  <c r="BG29" i="1"/>
  <c r="AE43" i="1"/>
  <c r="AA28" i="1"/>
  <c r="AX29" i="1"/>
  <c r="T23" i="1"/>
  <c r="AL16" i="1"/>
  <c r="R17" i="1"/>
  <c r="AK41" i="1"/>
  <c r="H15" i="1"/>
  <c r="AU35" i="1"/>
  <c r="BE19" i="1"/>
  <c r="AD14" i="1"/>
  <c r="H47" i="1"/>
  <c r="T21" i="1"/>
  <c r="AJ46" i="1"/>
  <c r="AY45" i="1"/>
  <c r="I30" i="1"/>
  <c r="J32" i="1"/>
  <c r="K36" i="1"/>
  <c r="AC48" i="1"/>
  <c r="BF32" i="1"/>
  <c r="U42" i="1"/>
  <c r="AX24" i="1"/>
  <c r="W48" i="1"/>
  <c r="AO24" i="1"/>
  <c r="AN30" i="1"/>
  <c r="AY22" i="1"/>
  <c r="P25" i="1"/>
  <c r="U35" i="1"/>
  <c r="AB28" i="1"/>
  <c r="AM19" i="1"/>
  <c r="AV42" i="1"/>
  <c r="P39" i="1"/>
  <c r="I39" i="1"/>
  <c r="AY41" i="1"/>
  <c r="BG48" i="1"/>
  <c r="AO35" i="1"/>
  <c r="V17" i="1"/>
  <c r="AZ14" i="1"/>
  <c r="AW46" i="1"/>
  <c r="I34" i="1"/>
  <c r="J16" i="1"/>
  <c r="AC38" i="1"/>
  <c r="AJ29" i="1"/>
  <c r="AI41" i="1"/>
  <c r="J36" i="1"/>
  <c r="X31" i="1"/>
  <c r="AM42" i="1"/>
  <c r="AB15" i="1"/>
  <c r="AU29" i="1"/>
  <c r="AD16" i="1"/>
  <c r="I23" i="1"/>
  <c r="AZ28" i="1"/>
  <c r="AL35" i="1"/>
  <c r="AH12" i="1"/>
  <c r="P40" i="1"/>
  <c r="AB34" i="1"/>
  <c r="AH17" i="1"/>
  <c r="AT25" i="1"/>
  <c r="AV37" i="1"/>
  <c r="AX40" i="1"/>
  <c r="R36" i="1"/>
  <c r="AZ16" i="1"/>
  <c r="AK39" i="1"/>
  <c r="W24" i="1"/>
  <c r="I27" i="1"/>
  <c r="BD16" i="1"/>
  <c r="AG26" i="1"/>
  <c r="AY37" i="1"/>
  <c r="BF13" i="1"/>
  <c r="BC31" i="1"/>
  <c r="AN17" i="1"/>
  <c r="BE45" i="1"/>
  <c r="AB24" i="1"/>
  <c r="AR39" i="1"/>
  <c r="R20" i="1"/>
  <c r="BD22" i="1"/>
  <c r="K28" i="1"/>
  <c r="AB29" i="1"/>
  <c r="U47" i="1"/>
  <c r="AJ38" i="1"/>
  <c r="Q32" i="1"/>
  <c r="V19" i="1"/>
  <c r="K34" i="1"/>
  <c r="AO46" i="1"/>
  <c r="BC29" i="1"/>
  <c r="J19" i="1"/>
  <c r="BD25" i="1"/>
  <c r="AB27" i="1"/>
  <c r="W18" i="1"/>
  <c r="U21" i="1"/>
  <c r="H24" i="1"/>
  <c r="AD18" i="1"/>
  <c r="AH20" i="1"/>
  <c r="BD14" i="1"/>
  <c r="AY46" i="1"/>
  <c r="BC39" i="1"/>
  <c r="K16" i="1"/>
  <c r="BD42" i="1"/>
  <c r="AK45" i="1"/>
  <c r="AH23" i="1"/>
  <c r="AN13" i="1"/>
  <c r="BD45" i="1"/>
  <c r="BE39" i="1"/>
  <c r="AY40" i="1"/>
  <c r="AN29" i="1"/>
  <c r="H23" i="1"/>
  <c r="J17" i="1"/>
  <c r="K26" i="1"/>
  <c r="I14" i="1"/>
  <c r="BA29" i="1"/>
  <c r="AV20" i="1"/>
  <c r="AG27" i="1"/>
  <c r="AM35" i="1"/>
  <c r="AY20" i="1"/>
  <c r="AH19" i="1"/>
  <c r="BE41" i="1"/>
  <c r="AN16" i="1"/>
  <c r="T17" i="1"/>
  <c r="AH38" i="1"/>
  <c r="BF28" i="1"/>
  <c r="AO45" i="1"/>
  <c r="AL30" i="1"/>
  <c r="K44" i="1"/>
  <c r="AC27" i="1"/>
  <c r="H21" i="1"/>
  <c r="AK47" i="1"/>
  <c r="S22" i="1"/>
  <c r="AB44" i="1"/>
  <c r="AO48" i="1"/>
  <c r="AB42" i="1"/>
  <c r="H46" i="1"/>
  <c r="Q35" i="1"/>
  <c r="J14" i="1"/>
  <c r="BA42" i="1"/>
  <c r="J12" i="1"/>
  <c r="J29" i="1"/>
  <c r="Y42" i="1"/>
  <c r="BE24" i="1"/>
  <c r="BE38" i="1"/>
  <c r="AO22" i="1"/>
  <c r="AM33" i="1"/>
  <c r="BD35" i="1"/>
  <c r="AU21" i="1"/>
  <c r="W39" i="1"/>
  <c r="AJ36" i="1"/>
  <c r="AZ11" i="1"/>
  <c r="AW44" i="1"/>
  <c r="I26" i="1"/>
  <c r="Z38" i="1"/>
  <c r="AZ19" i="1"/>
  <c r="BE30" i="1"/>
  <c r="AG46" i="1"/>
  <c r="J41" i="1"/>
  <c r="AK37" i="1"/>
  <c r="AW41" i="1"/>
  <c r="AX17" i="1"/>
  <c r="AU33" i="1"/>
  <c r="AN37" i="1"/>
  <c r="Y41" i="1"/>
  <c r="AG35" i="1"/>
  <c r="Q43" i="1"/>
  <c r="AZ42" i="1"/>
  <c r="K17" i="1"/>
  <c r="BF24" i="1"/>
  <c r="R30" i="1"/>
  <c r="O43" i="1"/>
  <c r="AM26" i="1"/>
  <c r="AS43" i="1"/>
  <c r="AE42" i="1"/>
  <c r="J48" i="1"/>
  <c r="P46" i="1"/>
  <c r="J43" i="1"/>
  <c r="AC45" i="1"/>
  <c r="AP18" i="1"/>
  <c r="AX43" i="1"/>
  <c r="K20" i="1"/>
  <c r="BF29" i="1"/>
  <c r="BA17" i="1"/>
  <c r="BB28" i="1"/>
  <c r="AY14" i="1"/>
  <c r="BC19" i="1"/>
  <c r="AG48" i="1"/>
  <c r="K12" i="1"/>
  <c r="Z32" i="1"/>
  <c r="V46" i="1"/>
  <c r="BA22" i="1"/>
  <c r="AM44" i="1"/>
  <c r="BB24" i="1"/>
  <c r="AQ30" i="1"/>
  <c r="O45" i="1"/>
  <c r="AR43" i="1"/>
  <c r="BF48" i="1"/>
  <c r="AX22" i="1"/>
  <c r="AL43" i="1"/>
  <c r="U15" i="1"/>
  <c r="R19" i="1"/>
  <c r="AV18" i="1"/>
  <c r="Z15" i="1"/>
  <c r="AS36" i="1"/>
  <c r="S14" i="1"/>
  <c r="AA45" i="1"/>
  <c r="X27" i="1"/>
  <c r="AB19" i="1"/>
  <c r="AW48" i="1"/>
  <c r="AD15" i="1"/>
  <c r="AC18" i="1"/>
  <c r="AT11" i="1"/>
  <c r="AI28" i="1"/>
  <c r="AE48" i="1"/>
  <c r="Y39" i="1"/>
  <c r="AC33" i="1"/>
  <c r="BF47" i="1"/>
  <c r="AY23" i="1"/>
  <c r="AF21" i="1"/>
  <c r="AS46" i="1"/>
  <c r="U27" i="1"/>
  <c r="AC43" i="1"/>
  <c r="AK15" i="1"/>
  <c r="BD31" i="1"/>
  <c r="H30" i="1"/>
  <c r="V14" i="1"/>
  <c r="O23" i="1"/>
  <c r="AI14" i="1"/>
  <c r="T38" i="1"/>
  <c r="BE16" i="1"/>
  <c r="AC20" i="1"/>
  <c r="Y18" i="1"/>
  <c r="BE14" i="1"/>
  <c r="R45" i="1"/>
  <c r="AW17" i="1"/>
  <c r="W27" i="1"/>
  <c r="K11" i="1"/>
  <c r="AE39" i="1"/>
  <c r="J39" i="1"/>
  <c r="AE38" i="1"/>
  <c r="K46" i="1"/>
  <c r="BB16" i="1"/>
  <c r="AK28" i="1"/>
  <c r="H35" i="1"/>
  <c r="U24" i="1"/>
  <c r="AS28" i="1"/>
  <c r="BF14" i="1"/>
  <c r="P42" i="1"/>
  <c r="BG45" i="1"/>
  <c r="AQ12" i="1"/>
  <c r="AC16" i="1"/>
  <c r="BD26" i="1"/>
  <c r="AN23" i="1"/>
  <c r="AE31" i="1"/>
  <c r="AX47" i="1"/>
  <c r="AG15" i="1"/>
  <c r="BA48" i="1"/>
  <c r="AJ39" i="1"/>
  <c r="AD21" i="1"/>
  <c r="AB38" i="1"/>
  <c r="AZ21" i="1"/>
  <c r="BE23" i="1"/>
  <c r="S32" i="1"/>
  <c r="AN18" i="1"/>
  <c r="BB17" i="1"/>
  <c r="AR29" i="1"/>
  <c r="BG22" i="1"/>
  <c r="J30" i="1"/>
  <c r="V27" i="1"/>
  <c r="BA39" i="1"/>
  <c r="AJ32" i="1"/>
  <c r="AN42" i="1"/>
  <c r="J27" i="1"/>
  <c r="AB32" i="1"/>
  <c r="AV23" i="1"/>
  <c r="AJ23" i="1"/>
  <c r="BA30" i="1"/>
  <c r="AG30" i="1"/>
  <c r="BG16" i="1"/>
  <c r="Q39" i="1"/>
  <c r="AI17" i="1"/>
  <c r="AE29" i="1"/>
  <c r="J18" i="1"/>
  <c r="AQ33" i="1"/>
  <c r="AZ47" i="1"/>
  <c r="AX36" i="1"/>
  <c r="P13" i="1"/>
  <c r="AT32" i="1"/>
  <c r="I29" i="1"/>
  <c r="V15" i="1"/>
  <c r="AK43" i="1"/>
  <c r="BC48" i="1"/>
  <c r="AT35" i="1"/>
  <c r="AC31" i="1"/>
  <c r="AT22" i="1"/>
  <c r="AU41" i="1"/>
  <c r="P17" i="1"/>
  <c r="O20" i="1"/>
  <c r="AH31" i="1"/>
  <c r="X39" i="1"/>
  <c r="AD22" i="1"/>
  <c r="BC45" i="1"/>
  <c r="AF14" i="1"/>
  <c r="AQ13" i="1"/>
  <c r="AC47" i="1"/>
  <c r="AF22" i="1"/>
  <c r="T45" i="1"/>
  <c r="Q14" i="1"/>
  <c r="BD46" i="1"/>
  <c r="V21" i="1"/>
  <c r="Y14" i="1"/>
  <c r="P29" i="1"/>
  <c r="R32" i="1"/>
  <c r="AW43" i="1"/>
  <c r="AJ26" i="1"/>
  <c r="AU18" i="1"/>
  <c r="U23" i="1"/>
  <c r="H32" i="1"/>
  <c r="AJ25" i="1"/>
  <c r="R47" i="1"/>
  <c r="AZ31" i="1"/>
  <c r="O48" i="1"/>
  <c r="U16" i="1"/>
  <c r="BB45" i="1"/>
  <c r="AP43" i="1"/>
  <c r="AK46" i="1"/>
  <c r="AD43" i="1"/>
  <c r="O17" i="1"/>
  <c r="BE28" i="1"/>
  <c r="AP31" i="1"/>
  <c r="AY25" i="1"/>
  <c r="O16" i="1"/>
  <c r="AX20" i="1"/>
  <c r="AT12" i="1"/>
  <c r="AY27" i="1"/>
  <c r="AJ44" i="1"/>
  <c r="BA21" i="1"/>
  <c r="AX45" i="1"/>
  <c r="BF25" i="1"/>
  <c r="AM15" i="1"/>
  <c r="BA38" i="1"/>
  <c r="BG21" i="1"/>
  <c r="AX48" i="1"/>
  <c r="T41" i="1"/>
  <c r="AQ42" i="1"/>
  <c r="AZ18" i="1"/>
  <c r="AV28" i="1"/>
  <c r="AO18" i="1"/>
  <c r="AJ35" i="1"/>
  <c r="BD19" i="1"/>
  <c r="AH25" i="1"/>
  <c r="U28" i="1"/>
  <c r="W22" i="1"/>
  <c r="U32" i="1"/>
  <c r="BC27" i="1"/>
  <c r="V29" i="1"/>
  <c r="Z42" i="1"/>
  <c r="AN22" i="1"/>
  <c r="BC18" i="1"/>
  <c r="AI23" i="1"/>
  <c r="U29" i="1"/>
  <c r="Q31" i="1"/>
  <c r="AX44" i="1"/>
  <c r="BA47" i="1"/>
  <c r="R44" i="1"/>
  <c r="AE19" i="1"/>
  <c r="AL22" i="1"/>
  <c r="AG38" i="1"/>
  <c r="U48" i="1"/>
  <c r="U41" i="1"/>
  <c r="Y17" i="1"/>
  <c r="AX35" i="1"/>
  <c r="AV24" i="1"/>
  <c r="R28" i="1"/>
  <c r="AI31" i="1"/>
  <c r="AO43" i="1"/>
  <c r="U46" i="1"/>
  <c r="AE44" i="1"/>
  <c r="Q21" i="1"/>
  <c r="I28" i="1"/>
  <c r="Y34" i="1"/>
  <c r="AO37" i="1"/>
  <c r="AY39" i="1"/>
  <c r="AQ26" i="1"/>
  <c r="BG40" i="1"/>
  <c r="AG20" i="1"/>
  <c r="O26" i="1"/>
  <c r="Q44" i="1"/>
  <c r="AK21" i="1"/>
  <c r="AY42" i="1"/>
  <c r="Y30" i="1"/>
  <c r="AF47" i="1"/>
  <c r="AU27" i="1"/>
  <c r="BF12" i="1"/>
  <c r="BA36" i="1"/>
  <c r="H31" i="1"/>
  <c r="AL15" i="1"/>
  <c r="AY43" i="1"/>
  <c r="AM20" i="1"/>
  <c r="AM41" i="1"/>
  <c r="T37" i="1"/>
  <c r="S23" i="1"/>
  <c r="AR14" i="1"/>
  <c r="V37" i="1"/>
  <c r="Z34" i="1"/>
  <c r="J38" i="1"/>
  <c r="AH24" i="1"/>
  <c r="BA19" i="1"/>
  <c r="I44" i="1"/>
  <c r="AV43" i="1"/>
  <c r="AF41" i="1"/>
  <c r="W29" i="1"/>
  <c r="BA33" i="1"/>
  <c r="W35" i="1"/>
  <c r="AX27" i="1"/>
  <c r="H14" i="1"/>
  <c r="BD24" i="1"/>
  <c r="AJ47" i="1"/>
  <c r="AI45" i="1"/>
  <c r="Q25" i="1"/>
  <c r="AS18" i="1"/>
  <c r="BD40" i="1"/>
  <c r="AG33" i="1"/>
  <c r="AI13" i="1"/>
  <c r="AI18" i="1"/>
  <c r="K37" i="1"/>
  <c r="K39" i="1"/>
  <c r="BB20" i="1"/>
  <c r="O32" i="1"/>
  <c r="U37" i="1"/>
  <c r="AI12" i="1"/>
  <c r="AQ34" i="1"/>
  <c r="AE37" i="1"/>
  <c r="AR38" i="1"/>
  <c r="AH39" i="1"/>
  <c r="AR42" i="1"/>
  <c r="T31" i="1"/>
  <c r="AN44" i="1"/>
  <c r="R13" i="1"/>
  <c r="W12" i="1"/>
  <c r="AE36" i="1"/>
  <c r="AV33" i="1"/>
  <c r="BB13" i="1"/>
  <c r="AV39" i="1"/>
  <c r="AO14" i="1"/>
  <c r="AM43" i="1"/>
  <c r="AI32" i="1"/>
  <c r="H12" i="1"/>
  <c r="AV19" i="1"/>
  <c r="Q24" i="1"/>
  <c r="AC24" i="1"/>
  <c r="P16" i="1"/>
  <c r="AL46" i="1"/>
  <c r="T25" i="1"/>
  <c r="AO41" i="1"/>
  <c r="T24" i="1"/>
  <c r="V16" i="1"/>
  <c r="AY35" i="1"/>
  <c r="W28" i="1"/>
  <c r="BG41" i="1"/>
  <c r="K35" i="1"/>
  <c r="I42" i="1"/>
  <c r="AL11" i="1"/>
  <c r="AF13" i="1"/>
  <c r="T34" i="1"/>
  <c r="AR13" i="1"/>
  <c r="V34" i="1"/>
  <c r="AG25" i="1"/>
  <c r="V35" i="1"/>
  <c r="P35" i="1"/>
  <c r="I22" i="1"/>
  <c r="K29" i="1"/>
  <c r="BD11" i="1"/>
  <c r="J34" i="1"/>
  <c r="AQ45" i="1"/>
  <c r="AR45" i="1"/>
  <c r="AF12" i="1"/>
  <c r="BD27" i="1"/>
  <c r="AB41" i="1"/>
  <c r="AZ43" i="1"/>
  <c r="AN25" i="1"/>
  <c r="AG39" i="1"/>
  <c r="AQ40" i="1"/>
  <c r="AH41" i="1"/>
  <c r="Y36" i="1"/>
  <c r="AF24" i="1"/>
  <c r="AY33" i="1"/>
  <c r="H40" i="1"/>
  <c r="J24" i="1"/>
  <c r="K25" i="1"/>
  <c r="AZ45" i="1"/>
  <c r="AO27" i="1"/>
  <c r="AB13" i="1"/>
  <c r="AL13" i="1"/>
  <c r="AP37" i="1"/>
  <c r="AC34" i="1"/>
  <c r="BB35" i="1"/>
  <c r="H29" i="1"/>
  <c r="H28" i="1"/>
  <c r="AI46" i="1"/>
  <c r="I49" i="1"/>
  <c r="J26" i="1"/>
  <c r="AO31" i="1"/>
  <c r="AA44" i="1"/>
  <c r="AJ18" i="1"/>
  <c r="AK17" i="1"/>
  <c r="AK35" i="1"/>
  <c r="BA26" i="1"/>
  <c r="AZ46" i="1"/>
  <c r="AK29" i="1"/>
  <c r="W21" i="1"/>
  <c r="AI43" i="1"/>
  <c r="T39" i="1"/>
  <c r="BC47" i="1"/>
  <c r="AX13" i="1"/>
  <c r="AN40" i="1"/>
  <c r="AT33" i="1"/>
  <c r="AU15" i="1"/>
  <c r="I21" i="1"/>
  <c r="AN47" i="1"/>
  <c r="O19" i="1"/>
  <c r="BA44" i="1"/>
  <c r="H45" i="1"/>
  <c r="AF17" i="1"/>
  <c r="AV11" i="1"/>
  <c r="X38" i="1"/>
  <c r="AU16" i="1"/>
  <c r="AE30" i="1"/>
  <c r="BE22" i="1"/>
  <c r="AE20" i="1"/>
  <c r="J44" i="1"/>
  <c r="AU42" i="1"/>
  <c r="Q38" i="1"/>
  <c r="AJ33" i="1"/>
  <c r="O12" i="1"/>
  <c r="AT41" i="1"/>
  <c r="AK11" i="1"/>
  <c r="Z21" i="1"/>
  <c r="BE35" i="1"/>
  <c r="AK16" i="1"/>
  <c r="AZ27" i="1"/>
  <c r="I20" i="1"/>
  <c r="AK38" i="1"/>
  <c r="AU34" i="1"/>
  <c r="P36" i="1"/>
  <c r="AP19" i="1"/>
  <c r="AS26" i="1"/>
  <c r="H13" i="1"/>
  <c r="AW19" i="1"/>
  <c r="AL48" i="1"/>
  <c r="AL28" i="1"/>
  <c r="J15" i="1"/>
  <c r="AQ43" i="1"/>
  <c r="AM34" i="1"/>
  <c r="BA12" i="1"/>
  <c r="Y31" i="1"/>
  <c r="AG36" i="1"/>
  <c r="I17" i="1"/>
  <c r="AL38" i="1"/>
  <c r="BG42" i="1"/>
  <c r="AA43" i="1"/>
  <c r="K22" i="1"/>
  <c r="AP24" i="1"/>
  <c r="AH13" i="1"/>
  <c r="BC33" i="1"/>
  <c r="AP27" i="1"/>
  <c r="AH26" i="1"/>
  <c r="X14" i="1"/>
  <c r="I32" i="1"/>
  <c r="AK30" i="1"/>
  <c r="H37" i="1"/>
  <c r="Y21" i="1"/>
  <c r="Y33" i="1"/>
  <c r="AT20" i="1"/>
  <c r="AS48" i="1"/>
  <c r="R25" i="1"/>
  <c r="K48" i="1"/>
  <c r="AW47" i="1"/>
  <c r="Q30" i="1"/>
  <c r="AI30" i="1"/>
  <c r="BA32" i="1"/>
  <c r="AH37" i="1"/>
  <c r="X41" i="1"/>
  <c r="AX46" i="1"/>
  <c r="V38" i="1"/>
  <c r="BG46" i="1"/>
  <c r="AB45" i="1"/>
  <c r="AN19" i="1"/>
  <c r="AK19" i="1"/>
  <c r="K49" i="1"/>
  <c r="AU43" i="1"/>
  <c r="BB18" i="1"/>
  <c r="AW35" i="1"/>
  <c r="V42" i="1"/>
  <c r="AJ22" i="1"/>
  <c r="AI34" i="1"/>
  <c r="AM36" i="1"/>
  <c r="Z31" i="1"/>
  <c r="AP13" i="1"/>
  <c r="AT34" i="1"/>
  <c r="H11" i="1"/>
  <c r="AG28" i="1"/>
  <c r="P41" i="1"/>
  <c r="Q41" i="1"/>
  <c r="AM39" i="1"/>
  <c r="X13" i="1"/>
  <c r="AP48" i="1"/>
  <c r="AY48" i="1"/>
  <c r="AR11" i="1"/>
  <c r="AZ30" i="1"/>
  <c r="AM16" i="1"/>
  <c r="O30" i="1"/>
  <c r="S42" i="1"/>
  <c r="T22" i="1"/>
  <c r="K27" i="1"/>
  <c r="V11" i="1"/>
  <c r="AF16" i="1"/>
  <c r="AE17" i="1"/>
  <c r="AA37" i="1"/>
  <c r="AM23" i="1"/>
  <c r="AI47" i="1"/>
  <c r="AM47" i="1"/>
  <c r="AJ27" i="1"/>
  <c r="AI19" i="1"/>
  <c r="I40" i="1"/>
  <c r="BD36" i="1"/>
  <c r="AP38" i="1"/>
  <c r="AH15" i="1"/>
  <c r="AF28" i="1"/>
  <c r="AT17" i="1"/>
  <c r="AL32" i="1"/>
  <c r="U44" i="1"/>
  <c r="Q42" i="1"/>
  <c r="AJ42" i="1"/>
  <c r="AR26" i="1"/>
  <c r="AP44" i="1"/>
  <c r="R12" i="1"/>
  <c r="AE24" i="1"/>
  <c r="AA46" i="1"/>
  <c r="AE15" i="1"/>
  <c r="H19" i="1"/>
  <c r="AG24" i="1"/>
  <c r="AN38" i="1"/>
  <c r="AL14" i="1"/>
  <c r="AF37" i="1"/>
  <c r="AU31" i="1"/>
  <c r="AT46" i="1"/>
  <c r="AX34" i="1"/>
  <c r="K13" i="1"/>
  <c r="AX14" i="1"/>
  <c r="U26" i="1"/>
  <c r="J35" i="1"/>
  <c r="W43" i="1"/>
  <c r="T12" i="1"/>
  <c r="AU25" i="1"/>
  <c r="AM13" i="1"/>
  <c r="AX21" i="1"/>
  <c r="AA34" i="1"/>
  <c r="AX42" i="1"/>
  <c r="BE47" i="1"/>
  <c r="AN35" i="1"/>
  <c r="T16" i="1"/>
  <c r="AM30" i="1"/>
  <c r="AG11" i="1"/>
  <c r="H39" i="1"/>
  <c r="AE14" i="1"/>
  <c r="T48" i="1"/>
  <c r="V48" i="1"/>
  <c r="Q45" i="1"/>
  <c r="AQ24" i="1"/>
  <c r="AN43" i="1"/>
  <c r="I24" i="1"/>
  <c r="I48" i="1"/>
  <c r="P32" i="1"/>
  <c r="U14" i="1"/>
  <c r="T43" i="1"/>
  <c r="AG16" i="1"/>
  <c r="BB36" i="1"/>
  <c r="AY36" i="1"/>
  <c r="AY34" i="1"/>
  <c r="S39" i="1"/>
  <c r="Z29" i="1"/>
  <c r="AW25" i="1"/>
  <c r="AZ32" i="1"/>
  <c r="AM32" i="1"/>
  <c r="T35" i="1"/>
  <c r="R26" i="1"/>
  <c r="BD32" i="1"/>
  <c r="AA11" i="1"/>
  <c r="AD11" i="1"/>
  <c r="AH40" i="1"/>
  <c r="AB26" i="1"/>
  <c r="AA42" i="1"/>
  <c r="P47" i="1"/>
  <c r="AN15" i="1"/>
  <c r="AL20" i="1"/>
  <c r="AT43" i="1"/>
  <c r="Z48" i="1"/>
  <c r="BD33" i="1"/>
  <c r="Y37" i="1"/>
  <c r="P12" i="1"/>
  <c r="BD41" i="1"/>
  <c r="AV47" i="1"/>
  <c r="BE42" i="1"/>
  <c r="Q17" i="1"/>
  <c r="O44" i="1"/>
  <c r="W11" i="1"/>
  <c r="AW23" i="1"/>
  <c r="Q34" i="1"/>
  <c r="BE40" i="1"/>
  <c r="BF38" i="1"/>
  <c r="AN26" i="1"/>
  <c r="AK44" i="1"/>
  <c r="Q48" i="1"/>
  <c r="AZ25" i="1"/>
  <c r="X42" i="1"/>
  <c r="AF46" i="1"/>
  <c r="AS23" i="1"/>
  <c r="AQ22" i="1"/>
  <c r="V33" i="1"/>
  <c r="AZ22" i="1"/>
  <c r="AM48" i="1"/>
  <c r="J22" i="1"/>
  <c r="H33" i="1"/>
  <c r="BE21" i="1"/>
  <c r="W44" i="1"/>
  <c r="AP22" i="1"/>
  <c r="AN36" i="1"/>
  <c r="AL37" i="1"/>
  <c r="S25" i="1"/>
  <c r="O42" i="1"/>
  <c r="AD48" i="1"/>
  <c r="R39" i="1"/>
  <c r="AG43" i="1"/>
  <c r="J28" i="1"/>
  <c r="S40" i="1"/>
  <c r="AC39" i="1"/>
  <c r="S11" i="1"/>
  <c r="AR33" i="1"/>
  <c r="X46" i="1"/>
  <c r="AK14" i="1"/>
  <c r="J46" i="1"/>
  <c r="Y43" i="1"/>
  <c r="O38" i="1"/>
  <c r="K32" i="1"/>
  <c r="X22" i="1"/>
  <c r="AJ19" i="1"/>
  <c r="I38" i="1"/>
  <c r="AO44" i="1"/>
  <c r="AY26" i="1"/>
  <c r="BB30" i="1"/>
  <c r="J25" i="1"/>
  <c r="Q29" i="1"/>
  <c r="K47" i="1"/>
  <c r="O39" i="1"/>
  <c r="BB44" i="1"/>
  <c r="J40" i="1"/>
  <c r="AN24" i="1"/>
  <c r="AW45" i="1"/>
  <c r="Z39" i="1"/>
  <c r="BF15" i="1"/>
  <c r="AU13" i="1"/>
  <c r="AE16" i="1"/>
  <c r="AB30" i="1"/>
  <c r="AG22" i="1"/>
  <c r="T46" i="1"/>
  <c r="R35" i="1"/>
  <c r="Q11" i="1"/>
  <c r="AU19" i="1"/>
  <c r="AE32" i="1"/>
  <c r="BE13" i="1"/>
  <c r="BE15" i="1"/>
  <c r="AR47" i="1"/>
  <c r="AY31" i="1"/>
  <c r="AN46" i="1"/>
  <c r="U30" i="1"/>
  <c r="BB29" i="1"/>
  <c r="BF42" i="1"/>
  <c r="AH29" i="1"/>
  <c r="W41" i="1"/>
  <c r="AQ19" i="1"/>
  <c r="X15" i="1"/>
  <c r="AD31" i="1"/>
  <c r="AZ17" i="1"/>
  <c r="I33" i="1"/>
  <c r="BC42" i="1"/>
  <c r="P26" i="1"/>
  <c r="AS29" i="1"/>
  <c r="AE11" i="1"/>
  <c r="AH48" i="1"/>
  <c r="AR36" i="1"/>
  <c r="AC12" i="1"/>
  <c r="U20" i="1"/>
  <c r="AA35" i="1"/>
  <c r="K42" i="1"/>
  <c r="Z25" i="1"/>
  <c r="AX38" i="1"/>
  <c r="BG19" i="1"/>
  <c r="BG35" i="1"/>
  <c r="S27" i="1"/>
  <c r="K38" i="1"/>
  <c r="AO25" i="1"/>
  <c r="Q22" i="1"/>
  <c r="AZ39" i="1"/>
  <c r="R43" i="1"/>
  <c r="AJ45" i="1"/>
  <c r="BE20" i="1"/>
  <c r="AA24" i="1"/>
  <c r="AF38" i="1"/>
  <c r="BD37" i="1"/>
  <c r="Y27" i="1"/>
  <c r="BE44" i="1"/>
  <c r="S44" i="1"/>
  <c r="K15" i="1"/>
  <c r="AG42" i="1"/>
  <c r="U43" i="1"/>
  <c r="X47" i="1"/>
  <c r="AZ33" i="1"/>
  <c r="Z37" i="1"/>
  <c r="Y46" i="1"/>
  <c r="AW12" i="1"/>
  <c r="AR16" i="1"/>
  <c r="AV32" i="1"/>
  <c r="I19" i="1"/>
  <c r="H22" i="1"/>
  <c r="K30" i="1"/>
  <c r="BE37" i="1"/>
  <c r="AM37" i="1"/>
  <c r="BF35" i="1"/>
  <c r="AJ12" i="1"/>
  <c r="AF20" i="1"/>
  <c r="V32" i="1"/>
  <c r="AR32" i="1"/>
  <c r="I35" i="1"/>
  <c r="AI39" i="1"/>
  <c r="AM14" i="1"/>
  <c r="BA34" i="1"/>
  <c r="AK12" i="1"/>
  <c r="AM11" i="1"/>
  <c r="BB40" i="1"/>
  <c r="AS25" i="1"/>
  <c r="V18" i="1"/>
  <c r="AQ27" i="1"/>
  <c r="AJ20" i="1"/>
  <c r="P23" i="1"/>
  <c r="I41" i="1"/>
  <c r="J33" i="1"/>
  <c r="AB18" i="1"/>
  <c r="P34" i="1"/>
  <c r="BF21" i="1"/>
  <c r="W31" i="1"/>
  <c r="S28" i="1"/>
  <c r="AT42" i="1"/>
  <c r="BB42" i="1"/>
  <c r="AJ24" i="1"/>
  <c r="AS35" i="1"/>
  <c r="AU37" i="1"/>
  <c r="AN45" i="1"/>
  <c r="AR37" i="1"/>
  <c r="AG40" i="1"/>
  <c r="AO38" i="1"/>
  <c r="BE27" i="1"/>
  <c r="H26" i="1"/>
  <c r="AL18" i="1"/>
  <c r="O35" i="1"/>
  <c r="AF48" i="1"/>
  <c r="Y38" i="1"/>
  <c r="AZ36" i="1"/>
  <c r="AV13" i="1"/>
  <c r="BE29" i="1"/>
  <c r="S46" i="1"/>
  <c r="AZ41" i="1"/>
  <c r="S43" i="1"/>
  <c r="BD15" i="1"/>
  <c r="AS42" i="1"/>
  <c r="AQ37" i="1"/>
  <c r="AU36" i="1"/>
  <c r="Y13" i="1"/>
  <c r="AW34" i="1"/>
  <c r="AV14" i="1"/>
  <c r="P15" i="1"/>
  <c r="H27" i="1"/>
  <c r="AM17" i="1"/>
  <c r="AK32" i="1"/>
  <c r="AW38" i="1"/>
  <c r="AO20" i="1"/>
  <c r="AI38" i="1"/>
  <c r="BG44" i="1"/>
  <c r="V20" i="1"/>
  <c r="AG29" i="1"/>
  <c r="AL47" i="1"/>
  <c r="I43" i="1"/>
  <c r="AJ34" i="1"/>
  <c r="AG13" i="1"/>
  <c r="AD12" i="1"/>
  <c r="AY11" i="1"/>
  <c r="K18" i="1"/>
  <c r="AW26" i="1"/>
  <c r="AG23" i="1"/>
  <c r="R18" i="1"/>
  <c r="O21" i="1"/>
  <c r="AD34" i="1"/>
  <c r="AT40" i="1"/>
  <c r="AC11" i="1"/>
  <c r="BG13" i="1"/>
  <c r="AF39" i="1"/>
  <c r="V44" i="1"/>
  <c r="W16" i="1"/>
  <c r="T32" i="1"/>
  <c r="AZ29" i="1"/>
  <c r="AL24" i="1"/>
  <c r="AQ15" i="1"/>
  <c r="AY13" i="1"/>
  <c r="AM40" i="1"/>
  <c r="K33" i="1"/>
  <c r="S18" i="1"/>
  <c r="I13" i="1"/>
  <c r="AI29" i="1"/>
  <c r="AZ35" i="1"/>
  <c r="BB23" i="1"/>
  <c r="AM29" i="1"/>
  <c r="AP36" i="1"/>
  <c r="AN48" i="1"/>
  <c r="R37" i="1"/>
  <c r="AD36" i="1"/>
  <c r="AQ28" i="1"/>
  <c r="H36" i="1"/>
  <c r="BB43" i="1"/>
  <c r="R16" i="1"/>
  <c r="I18" i="1"/>
  <c r="AZ48" i="1"/>
  <c r="AJ11" i="1"/>
  <c r="AC26" i="1"/>
  <c r="AU39" i="1"/>
  <c r="AZ40" i="1"/>
  <c r="R11" i="1"/>
  <c r="AV38" i="1"/>
  <c r="J20" i="1"/>
  <c r="AO17" i="1"/>
  <c r="T28" i="1"/>
  <c r="AD37" i="1"/>
  <c r="BG26" i="1"/>
  <c r="AA14" i="1"/>
  <c r="AL45" i="1"/>
  <c r="AK18" i="1"/>
  <c r="O31" i="1"/>
  <c r="T15" i="1"/>
  <c r="AJ30" i="1"/>
  <c r="AM38" i="1"/>
  <c r="P19" i="1"/>
  <c r="T13" i="1"/>
  <c r="AQ38" i="1"/>
  <c r="Q12" i="1"/>
  <c r="AG12" i="1"/>
  <c r="AI20" i="1"/>
  <c r="AV22" i="1"/>
  <c r="Z43" i="1"/>
  <c r="K24" i="1"/>
  <c r="AF43" i="1"/>
  <c r="Z36" i="1"/>
  <c r="BF10" i="1"/>
  <c r="AD33" i="1"/>
  <c r="Z20" i="1"/>
  <c r="AP32" i="1"/>
  <c r="AA27" i="1"/>
  <c r="P20" i="1"/>
  <c r="Y23" i="1"/>
  <c r="AC44" i="1"/>
  <c r="H17" i="1"/>
  <c r="AQ25" i="1"/>
  <c r="AL19" i="1"/>
  <c r="AA33" i="1"/>
  <c r="U45" i="1"/>
  <c r="AQ10" i="1"/>
  <c r="AJ43" i="1"/>
  <c r="AL10" i="1"/>
  <c r="BG10" i="1"/>
  <c r="W10" i="1"/>
  <c r="U34" i="1"/>
  <c r="AU22" i="1"/>
  <c r="AP33" i="1"/>
  <c r="R40" i="1"/>
  <c r="AO29" i="1"/>
  <c r="AP28" i="1"/>
  <c r="AZ38" i="1"/>
  <c r="AL17" i="1"/>
  <c r="O40" i="1"/>
  <c r="T44" i="1"/>
  <c r="BB12" i="1"/>
  <c r="T27" i="1"/>
  <c r="AP21" i="1"/>
  <c r="AK40" i="1"/>
  <c r="H41" i="1"/>
  <c r="R23" i="1"/>
  <c r="AP40" i="1"/>
  <c r="I45" i="1"/>
  <c r="BG14" i="1"/>
  <c r="AJ28" i="1"/>
  <c r="BC10" i="1"/>
  <c r="BC12" i="1"/>
  <c r="Y25" i="1"/>
  <c r="AB10" i="1"/>
  <c r="BB10" i="1"/>
  <c r="AX10" i="1"/>
  <c r="AK10" i="1"/>
  <c r="AV10" i="1"/>
  <c r="AI10" i="1"/>
  <c r="K10" i="1"/>
  <c r="BC37" i="1"/>
  <c r="AQ48" i="1"/>
  <c r="AR31" i="1"/>
  <c r="AO30" i="1"/>
  <c r="AF33" i="1"/>
  <c r="AW42" i="1"/>
  <c r="AB11" i="1"/>
  <c r="W32" i="1"/>
  <c r="V39" i="1"/>
  <c r="O33" i="1"/>
  <c r="T30" i="1"/>
  <c r="D125" i="2" l="1"/>
  <c r="B123" i="2"/>
  <c r="D126" i="2"/>
  <c r="B124" i="2"/>
  <c r="J59" i="1"/>
  <c r="J60" i="1" s="1"/>
  <c r="J61" i="1" s="1"/>
  <c r="I59" i="1"/>
  <c r="B110" i="2"/>
  <c r="AK59" i="1"/>
  <c r="AK60" i="1" s="1"/>
  <c r="AK61" i="1" s="1"/>
  <c r="AV59" i="1"/>
  <c r="AV60" i="1" s="1"/>
  <c r="AV61" i="1" s="1"/>
  <c r="AX59" i="1"/>
  <c r="AX60" i="1" s="1"/>
  <c r="AX61" i="1" s="1"/>
  <c r="BF59" i="1"/>
  <c r="BF60" i="1" s="1"/>
  <c r="BF61" i="1" s="1"/>
  <c r="AI59" i="1"/>
  <c r="AI60" i="1" s="1"/>
  <c r="AI61" i="1" s="1"/>
  <c r="BC59" i="1"/>
  <c r="BC60" i="1" s="1"/>
  <c r="BC61" i="1" s="1"/>
  <c r="Y59" i="1"/>
  <c r="Y60" i="1" s="1"/>
  <c r="Y61" i="1" s="1"/>
  <c r="AL59" i="1"/>
  <c r="S59" i="1"/>
  <c r="AS59" i="1"/>
  <c r="P59" i="1"/>
  <c r="BA59" i="1"/>
  <c r="V59" i="1"/>
  <c r="AQ59" i="1"/>
  <c r="AF59" i="1"/>
  <c r="AJ59" i="1"/>
  <c r="H59" i="1"/>
  <c r="Q59" i="1"/>
  <c r="U59" i="1"/>
  <c r="Z59" i="1"/>
  <c r="AM59" i="1"/>
  <c r="AZ59" i="1"/>
  <c r="BD59" i="1"/>
  <c r="AR59" i="1"/>
  <c r="AG59" i="1"/>
  <c r="BB59" i="1"/>
  <c r="AO59" i="1"/>
  <c r="O59" i="1"/>
  <c r="AA59" i="1"/>
  <c r="AP59" i="1"/>
  <c r="AC59" i="1"/>
  <c r="AB59" i="1"/>
  <c r="T59" i="1"/>
  <c r="AD59" i="1"/>
  <c r="AU59" i="1"/>
  <c r="AN59" i="1"/>
  <c r="R59" i="1"/>
  <c r="AY59" i="1"/>
  <c r="AT59" i="1"/>
  <c r="W59" i="1"/>
  <c r="BG59" i="1"/>
  <c r="BE59" i="1"/>
  <c r="X59" i="1"/>
  <c r="AH59" i="1"/>
  <c r="AW59" i="1"/>
  <c r="AE59" i="1"/>
  <c r="D128" i="2" l="1"/>
  <c r="B126" i="2"/>
  <c r="D127" i="2"/>
  <c r="B125" i="2"/>
  <c r="T60" i="1"/>
  <c r="T61" i="1" s="1"/>
  <c r="BB60" i="1"/>
  <c r="BB61" i="1" s="1"/>
  <c r="AJ60" i="1"/>
  <c r="AJ61" i="1" s="1"/>
  <c r="AG60" i="1"/>
  <c r="AG61" i="1" s="1"/>
  <c r="AM60" i="1"/>
  <c r="AM61" i="1" s="1"/>
  <c r="AF60" i="1"/>
  <c r="AF61" i="1" s="1"/>
  <c r="I60" i="1"/>
  <c r="I61" i="1" s="1"/>
  <c r="Z60" i="1"/>
  <c r="Z61" i="1" s="1"/>
  <c r="AQ60" i="1"/>
  <c r="AQ61" i="1" s="1"/>
  <c r="AS60" i="1"/>
  <c r="AS61" i="1" s="1"/>
  <c r="W60" i="1"/>
  <c r="W61" i="1" s="1"/>
  <c r="AH60" i="1"/>
  <c r="AH61" i="1" s="1"/>
  <c r="BD60" i="1"/>
  <c r="BD61" i="1" s="1"/>
  <c r="U60" i="1"/>
  <c r="U61" i="1" s="1"/>
  <c r="V60" i="1"/>
  <c r="V61" i="1" s="1"/>
  <c r="S60" i="1"/>
  <c r="S61" i="1" s="1"/>
  <c r="BG60" i="1"/>
  <c r="BG61" i="1" s="1"/>
  <c r="AT60" i="1"/>
  <c r="AT61" i="1" s="1"/>
  <c r="X60" i="1"/>
  <c r="X61" i="1" s="1"/>
  <c r="AP60" i="1"/>
  <c r="AP61" i="1" s="1"/>
  <c r="AZ60" i="1"/>
  <c r="AZ61" i="1" s="1"/>
  <c r="Q60" i="1"/>
  <c r="Q61" i="1" s="1"/>
  <c r="BA60" i="1"/>
  <c r="BA61" i="1" s="1"/>
  <c r="AE60" i="1"/>
  <c r="AE61" i="1" s="1"/>
  <c r="AR60" i="1"/>
  <c r="AR61" i="1" s="1"/>
  <c r="R60" i="1"/>
  <c r="R61" i="1" s="1"/>
  <c r="AA60" i="1"/>
  <c r="AA61" i="1" s="1"/>
  <c r="P60" i="1"/>
  <c r="P61" i="1" s="1"/>
  <c r="AL60" i="1"/>
  <c r="AL61" i="1" s="1"/>
  <c r="AB60" i="1"/>
  <c r="AB61" i="1" s="1"/>
  <c r="AY60" i="1"/>
  <c r="AY61" i="1" s="1"/>
  <c r="BE60" i="1"/>
  <c r="BE61" i="1" s="1"/>
  <c r="AU60" i="1"/>
  <c r="AU61" i="1" s="1"/>
  <c r="O60" i="1"/>
  <c r="O61" i="1" s="1"/>
  <c r="AW60" i="1"/>
  <c r="AW61" i="1" s="1"/>
  <c r="AC60" i="1"/>
  <c r="AC61" i="1" s="1"/>
  <c r="AN60" i="1"/>
  <c r="AN61" i="1" s="1"/>
  <c r="AD60" i="1"/>
  <c r="AD61" i="1" s="1"/>
  <c r="AO60" i="1"/>
  <c r="AO61" i="1" s="1"/>
  <c r="H60" i="1"/>
  <c r="H61" i="1" s="1"/>
  <c r="D130" i="2" l="1"/>
  <c r="B128" i="2"/>
  <c r="D129" i="2"/>
  <c r="B127" i="2"/>
  <c r="D132" i="2" l="1"/>
  <c r="B130" i="2"/>
  <c r="D131" i="2"/>
  <c r="B129" i="2"/>
  <c r="D134" i="2" l="1"/>
  <c r="B134" i="2" s="1"/>
  <c r="B132" i="2"/>
  <c r="D133" i="2"/>
  <c r="B133" i="2" s="1"/>
  <c r="B131" i="2"/>
  <c r="A137" i="2" l="1"/>
  <c r="D137" i="2" s="1"/>
  <c r="D138" i="2" s="1"/>
  <c r="B138" i="2" l="1"/>
  <c r="B137" i="2"/>
  <c r="A141" i="2" l="1"/>
  <c r="D141" i="2" s="1"/>
  <c r="D142" i="2" s="1"/>
  <c r="B142" i="2" l="1"/>
  <c r="B141" i="2"/>
  <c r="A146" i="2" l="1"/>
  <c r="D146" i="2" s="1"/>
  <c r="D147" i="2" s="1"/>
  <c r="D148" i="2" s="1"/>
  <c r="B146" i="2" l="1"/>
  <c r="B148" i="2" l="1"/>
  <c r="B147" i="2"/>
</calcChain>
</file>

<file path=xl/sharedStrings.xml><?xml version="1.0" encoding="utf-8"?>
<sst xmlns="http://schemas.openxmlformats.org/spreadsheetml/2006/main" count="458" uniqueCount="294">
  <si>
    <t>Applicant Details / Ref Numbers etc</t>
  </si>
  <si>
    <t xml:space="preserve">Application Reference </t>
  </si>
  <si>
    <t>RHF-00000</t>
  </si>
  <si>
    <t>Owner Name:</t>
  </si>
  <si>
    <t>Mr and Mrs Sample Owner</t>
  </si>
  <si>
    <t>Address:</t>
  </si>
  <si>
    <t>Line 1</t>
  </si>
  <si>
    <t xml:space="preserve">1 Example St </t>
  </si>
  <si>
    <t>Line 2</t>
  </si>
  <si>
    <t>Suburb</t>
  </si>
  <si>
    <t>Line 3</t>
  </si>
  <si>
    <t>Shire / Local Gov</t>
  </si>
  <si>
    <t>Brisbane City Council</t>
  </si>
  <si>
    <t>Town / City:</t>
  </si>
  <si>
    <t>Brisbane</t>
  </si>
  <si>
    <t>Builder / Head Contractor Details</t>
  </si>
  <si>
    <t>Head Contractor:</t>
  </si>
  <si>
    <t>Registered Builder Name</t>
  </si>
  <si>
    <t>ABN</t>
  </si>
  <si>
    <t>64 123 456 789</t>
  </si>
  <si>
    <t>Phone</t>
  </si>
  <si>
    <t>0400123456</t>
  </si>
  <si>
    <t>Email</t>
  </si>
  <si>
    <t>exampleemail@headcontractor.com</t>
  </si>
  <si>
    <t>Quote Date</t>
  </si>
  <si>
    <t>Quote Reference</t>
  </si>
  <si>
    <t>Quote Ref</t>
  </si>
  <si>
    <t>QBCC Licence No</t>
  </si>
  <si>
    <t>Home Assessment Report</t>
  </si>
  <si>
    <t>Dwelling Type</t>
  </si>
  <si>
    <t>Foundation Type</t>
  </si>
  <si>
    <t xml:space="preserve">Level of Ground Floor </t>
  </si>
  <si>
    <t>m</t>
  </si>
  <si>
    <t>Assessed Flood Hazard Level</t>
  </si>
  <si>
    <t>Template Version:</t>
  </si>
  <si>
    <t>Application Ref</t>
  </si>
  <si>
    <t>Owner:</t>
  </si>
  <si>
    <t>Quote Date:</t>
  </si>
  <si>
    <t>ABN:</t>
  </si>
  <si>
    <t>Quote Reference:</t>
  </si>
  <si>
    <t>Legend</t>
  </si>
  <si>
    <t>Selectable Response based on 'Resilient Strategy'</t>
  </si>
  <si>
    <t>QBCC Licence No:</t>
  </si>
  <si>
    <t>Head Contractors' Response</t>
  </si>
  <si>
    <t>Local Gov:</t>
  </si>
  <si>
    <t>Sub contractor quote (attach separtely with submission)</t>
  </si>
  <si>
    <t>Print Filter</t>
  </si>
  <si>
    <t>Line Reference</t>
  </si>
  <si>
    <t>Resilience Works Category</t>
  </si>
  <si>
    <t>Works Category Reference No.</t>
  </si>
  <si>
    <t>Related Resilience Strategy</t>
  </si>
  <si>
    <t>Resilience Strategy Ref No</t>
  </si>
  <si>
    <t>Trade</t>
  </si>
  <si>
    <t>Trade Code</t>
  </si>
  <si>
    <t>Description / Scope of Work</t>
  </si>
  <si>
    <t xml:space="preserve">Eligible Resilience Work (meets Flood Resilience Guidelines) </t>
  </si>
  <si>
    <t>Quantity</t>
  </si>
  <si>
    <t>Unit of Measure</t>
  </si>
  <si>
    <t>Rate</t>
  </si>
  <si>
    <t>Sub Contract Quote</t>
  </si>
  <si>
    <t>Subtotal
(Resilience Works)</t>
  </si>
  <si>
    <t>Subtotal
(Non-Resilience Works)</t>
  </si>
  <si>
    <t>Total Amount
(All Works)</t>
  </si>
  <si>
    <t>Comment</t>
  </si>
  <si>
    <t>Filter to 1 if required to print</t>
  </si>
  <si>
    <t>Auto created line reference for communication between parties</t>
  </si>
  <si>
    <t>Select Type of Works from drop down menu. If no associated works category, select "other project cost"</t>
  </si>
  <si>
    <t>Auto generated code based on selected Type of Work</t>
  </si>
  <si>
    <t>Select the most closely related resilience strategy from drop down. If no related resilience strategy select "other project costs - non resilience"</t>
  </si>
  <si>
    <t>Auto generated code based on selected resilience strategy</t>
  </si>
  <si>
    <t>Nominated Trade</t>
  </si>
  <si>
    <t>Auto generated trade code</t>
  </si>
  <si>
    <t xml:space="preserve">Declared Scope of Works by Head Contractor in sufficient detail to validate and verify the offered solution to each Resilient Strategy. Please nominate </t>
  </si>
  <si>
    <t xml:space="preserve">Confirm that the proposed materials and works required are compliant with Flood Resilience Guidelines?  (LINK) </t>
  </si>
  <si>
    <t>Nominated Quantity for declared scope of works</t>
  </si>
  <si>
    <t>Applicable Unit of Measure for Nominated Qty</t>
  </si>
  <si>
    <t>Offered rate for declared scope of works</t>
  </si>
  <si>
    <t>Declaration that SC Quote has been adopted, nominate 'Y' if true, attach with submission</t>
  </si>
  <si>
    <t>Auto Calculation (Quantity x Rate)
Resilience Works Only</t>
  </si>
  <si>
    <t>Auto Calculation (Quantity x Rate)
Non-Resilience Works Only</t>
  </si>
  <si>
    <t>Auto Calculation (Quantity x Rate)</t>
  </si>
  <si>
    <t>Additional Head Contractor comments to assist in the interpretation of declared scope of work.</t>
  </si>
  <si>
    <t>Internal Walls</t>
  </si>
  <si>
    <t>Install water resistant linings</t>
  </si>
  <si>
    <t>Linings &amp; Claddings</t>
  </si>
  <si>
    <t>Supply and install fibre cement sheeting to lower section of wall (1200mm high)</t>
  </si>
  <si>
    <t>Yes</t>
  </si>
  <si>
    <t>m2</t>
  </si>
  <si>
    <t>Insulation</t>
  </si>
  <si>
    <t>Install suitable closed-cell insulation</t>
  </si>
  <si>
    <t>Install new closed cell insulation.</t>
  </si>
  <si>
    <t>Doors and Windows</t>
  </si>
  <si>
    <t>Replace hollow core doors / Install</t>
  </si>
  <si>
    <t>Carpentry / Builder</t>
  </si>
  <si>
    <t>Supply and install 5 solid core doors</t>
  </si>
  <si>
    <t>each</t>
  </si>
  <si>
    <t>Internal Floors and Ceilings</t>
  </si>
  <si>
    <t>Install water-resistant flooring</t>
  </si>
  <si>
    <t>Floor Coverings</t>
  </si>
  <si>
    <t>Supply ceramic tile in lounge room to replace carpet.</t>
  </si>
  <si>
    <t>Install ceramic tile with semi epoxy grout in lounge room to replace carpet.</t>
  </si>
  <si>
    <t>Y</t>
  </si>
  <si>
    <t>Cabinetry</t>
  </si>
  <si>
    <t>Install wall hung cabinetry</t>
  </si>
  <si>
    <t>All Trades</t>
  </si>
  <si>
    <t>Supply and install compact laminate wall hung bathroom cabinets</t>
  </si>
  <si>
    <t>lm</t>
  </si>
  <si>
    <t>Other Project Costs</t>
  </si>
  <si>
    <t>Other Costs - Non Resilience</t>
  </si>
  <si>
    <t>Site Works</t>
  </si>
  <si>
    <t>Repair tiling to backyard pool damaged during the flood</t>
  </si>
  <si>
    <t>No</t>
  </si>
  <si>
    <t>External Services</t>
  </si>
  <si>
    <t>Raise the electrical switchboard</t>
  </si>
  <si>
    <t>Electrical</t>
  </si>
  <si>
    <t xml:space="preserve">Raise electrical switchboard by 500mm as high as practical. </t>
  </si>
  <si>
    <t>SUBTOTAL CONSTRUCTION SUM</t>
  </si>
  <si>
    <t>TRADE PRELIMIARIES (Excluding Supervision &amp; Project Management)</t>
  </si>
  <si>
    <t>Nominate preliminaries that are not able to be directly allocated to dedicated Resilience Strategy.
Please itemise.</t>
  </si>
  <si>
    <t>Toilet Block Hire</t>
  </si>
  <si>
    <t>Unit</t>
  </si>
  <si>
    <t>Fence Hire</t>
  </si>
  <si>
    <t>SUBTOTAL TRADE PRELIMINARIES</t>
  </si>
  <si>
    <t>HEAD CONTRACTORS MARGIN</t>
  </si>
  <si>
    <r>
      <t xml:space="preserve">Nominate the applicable margin (%) to all Trade and Preliminaries above </t>
    </r>
    <r>
      <rPr>
        <b/>
        <sz val="11"/>
        <color theme="1"/>
        <rFont val="Calibri"/>
        <family val="2"/>
        <scheme val="minor"/>
      </rPr>
      <t xml:space="preserve">OR </t>
    </r>
    <r>
      <rPr>
        <sz val="11"/>
        <color theme="1"/>
        <rFont val="Calibri"/>
        <family val="2"/>
        <scheme val="minor"/>
      </rPr>
      <t xml:space="preserve">Nominate as Included </t>
    </r>
  </si>
  <si>
    <t>Total Construction Sum, Including Trade Preliminaries</t>
  </si>
  <si>
    <t>Offered Margin for Resilience Works Only</t>
  </si>
  <si>
    <t>%</t>
  </si>
  <si>
    <t>Non-Margin Costs - Site Supervision, Project Mangement etc.</t>
  </si>
  <si>
    <t>Nominate the provisions for Site Supervision etc.</t>
  </si>
  <si>
    <t>Site Supervision</t>
  </si>
  <si>
    <t>days</t>
  </si>
  <si>
    <t>Project Management / Contract Management</t>
  </si>
  <si>
    <t>SUBTOTAL WORKS COST (EXCLUDING WARRANTY AND LEVY)</t>
  </si>
  <si>
    <t>Nominated Industry Levy/Home Warranty refer to organisations QBCC and QLeave for applicable rates</t>
  </si>
  <si>
    <t>Portable Long Service Levy 
(if works exceed $150K)</t>
  </si>
  <si>
    <t>QBCC - Queensland Building &amp; Construction Commission Insurance Premium (if works exceed $3,300)</t>
  </si>
  <si>
    <t>Other Warranty/Levy- [Please Specify]</t>
  </si>
  <si>
    <t>TOTAL SUM OFFERED (EXCLUDING GST)</t>
  </si>
  <si>
    <t>GST (10%)</t>
  </si>
  <si>
    <t>TOTAL OFFERED SUM (INCLUDING GST)</t>
  </si>
  <si>
    <t>Schedule of Trades</t>
  </si>
  <si>
    <t>Resilience Strategy Trade Breakup</t>
  </si>
  <si>
    <t>(Generated from Scope of Works Schedule)</t>
  </si>
  <si>
    <t>Code</t>
  </si>
  <si>
    <t>Trade Name</t>
  </si>
  <si>
    <t>PE</t>
  </si>
  <si>
    <t>Project Investigation / Certification</t>
  </si>
  <si>
    <t>Base Template Response</t>
  </si>
  <si>
    <t>BC</t>
  </si>
  <si>
    <t>Building Certifier</t>
  </si>
  <si>
    <t>TP</t>
  </si>
  <si>
    <t>Town Planning</t>
  </si>
  <si>
    <t>DE</t>
  </si>
  <si>
    <t>Consultants Design &amp; Drafting</t>
  </si>
  <si>
    <t>CON</t>
  </si>
  <si>
    <t>Consultants Other</t>
  </si>
  <si>
    <t>PR</t>
  </si>
  <si>
    <t>Preliminaries</t>
  </si>
  <si>
    <t>ALL</t>
  </si>
  <si>
    <t>SW</t>
  </si>
  <si>
    <t>PL</t>
  </si>
  <si>
    <t>Plumber</t>
  </si>
  <si>
    <t>CO</t>
  </si>
  <si>
    <t>Concrete</t>
  </si>
  <si>
    <t>CP</t>
  </si>
  <si>
    <t>MB</t>
  </si>
  <si>
    <t>Membranes</t>
  </si>
  <si>
    <t>MT</t>
  </si>
  <si>
    <t>Metalwork</t>
  </si>
  <si>
    <t>RF</t>
  </si>
  <si>
    <t>Roofing</t>
  </si>
  <si>
    <t>WG</t>
  </si>
  <si>
    <t>Windows / Glazing</t>
  </si>
  <si>
    <t>EL</t>
  </si>
  <si>
    <t>ME</t>
  </si>
  <si>
    <t>Mechanical</t>
  </si>
  <si>
    <t>MA</t>
  </si>
  <si>
    <t>Masonry</t>
  </si>
  <si>
    <t>CL</t>
  </si>
  <si>
    <t>DH</t>
  </si>
  <si>
    <t>Doors &amp; Hardware</t>
  </si>
  <si>
    <t>JO</t>
  </si>
  <si>
    <t>Joinery</t>
  </si>
  <si>
    <t>RS</t>
  </si>
  <si>
    <t>Resiliant Surfaces</t>
  </si>
  <si>
    <t>FC</t>
  </si>
  <si>
    <t>PT</t>
  </si>
  <si>
    <t>Painting</t>
  </si>
  <si>
    <t>EW</t>
  </si>
  <si>
    <t>External Works</t>
  </si>
  <si>
    <t>CW</t>
  </si>
  <si>
    <t>Civil Works</t>
  </si>
  <si>
    <t>DM</t>
  </si>
  <si>
    <t>Demolition</t>
  </si>
  <si>
    <t>LB</t>
  </si>
  <si>
    <t>Labourer</t>
  </si>
  <si>
    <t>SC</t>
  </si>
  <si>
    <t>Staircase</t>
  </si>
  <si>
    <t>HR</t>
  </si>
  <si>
    <t>House Raising</t>
  </si>
  <si>
    <t>FEE</t>
  </si>
  <si>
    <t>Fee / Charges</t>
  </si>
  <si>
    <t>MAT</t>
  </si>
  <si>
    <t>Material Supply</t>
  </si>
  <si>
    <t>TI</t>
  </si>
  <si>
    <t>Tiler</t>
  </si>
  <si>
    <t>ST</t>
  </si>
  <si>
    <t>Stone Bench Tops</t>
  </si>
  <si>
    <t>FG</t>
  </si>
  <si>
    <t>Floor Grind</t>
  </si>
  <si>
    <t>Oth</t>
  </si>
  <si>
    <t>Other</t>
  </si>
  <si>
    <t>Subtotal</t>
  </si>
  <si>
    <t>Other Costs spread across all Resilient Strategies</t>
  </si>
  <si>
    <t>Sub Total - Resilience Strategies (Ex GST)</t>
  </si>
  <si>
    <t>Goods and Services Tax - 10%</t>
  </si>
  <si>
    <t>Total (Inclusive of GST)</t>
  </si>
  <si>
    <t>Categories</t>
  </si>
  <si>
    <t>Resilience Scope of Work</t>
  </si>
  <si>
    <t>Total Sum</t>
  </si>
  <si>
    <t>SC Quote Inc.</t>
  </si>
  <si>
    <t>1.0</t>
  </si>
  <si>
    <t>Raise hot water unit</t>
  </si>
  <si>
    <t>Install separate circuits (with breakers) on ground and upper levels</t>
  </si>
  <si>
    <t>Raise air conditioning condenser units.</t>
  </si>
  <si>
    <t>Raise the water tank pump and electrical systems</t>
  </si>
  <si>
    <t>Anchor rainwater tanks, relocate if necessary</t>
  </si>
  <si>
    <t>2.0</t>
  </si>
  <si>
    <t>External Cladding and Structure</t>
  </si>
  <si>
    <t>Install water-resistant external cladding</t>
  </si>
  <si>
    <t>Use single skin construction systems</t>
  </si>
  <si>
    <t>Use composite construction systems</t>
  </si>
  <si>
    <t>Provide adequate drainage and ventilation to subfloor area</t>
  </si>
  <si>
    <t>Replace water damaged or non-water resistent structural bracing</t>
  </si>
  <si>
    <t>Allow water to drain from within steel columns</t>
  </si>
  <si>
    <t>Design without cavities under stairs (external)</t>
  </si>
  <si>
    <t>Consult a registered RPEQ Structural Engineer for advice, regarding damage to the external structure and cladding</t>
  </si>
  <si>
    <t>Replace non-water resistant linings</t>
  </si>
  <si>
    <t>3.0</t>
  </si>
  <si>
    <t>Wall Framing</t>
  </si>
  <si>
    <t>Install water-resistant framing</t>
  </si>
  <si>
    <t>4.0</t>
  </si>
  <si>
    <t>5.0</t>
  </si>
  <si>
    <t>Internal Structural Members</t>
  </si>
  <si>
    <t>Consult a registered RPEQ Structural Engineer for recommendations on any damaged internal structural members</t>
  </si>
  <si>
    <t>6.0</t>
  </si>
  <si>
    <t>Internal Floors &amp; Ceilings</t>
  </si>
  <si>
    <t>Design ceilings without linings and cavities</t>
  </si>
  <si>
    <t>Use flood resilient grout when tiling or re-tiling</t>
  </si>
  <si>
    <t>7.0</t>
  </si>
  <si>
    <t>8.0</t>
  </si>
  <si>
    <t>Wet Areas</t>
  </si>
  <si>
    <t>Install a removable panel or replace cavity bathtub with a freestanding bathtub or shower</t>
  </si>
  <si>
    <t>9.0</t>
  </si>
  <si>
    <t>Internal Stairs</t>
  </si>
  <si>
    <t>Design without cavities under stairs (internal)</t>
  </si>
  <si>
    <t>10.0</t>
  </si>
  <si>
    <t>Doors &amp; Windows</t>
  </si>
  <si>
    <t>Install flush thresholds (sills)</t>
  </si>
  <si>
    <t>Seal all frames to building fabric</t>
  </si>
  <si>
    <t>Install corrosion-resistant door and window hardware</t>
  </si>
  <si>
    <t>replace cavity sliding doors with swing or face of wall sliding doors</t>
  </si>
  <si>
    <t>Change door configuration to maximise the existing opening</t>
  </si>
  <si>
    <t>Retrofit garage doors with permeable doors to allow water to flow through</t>
  </si>
  <si>
    <t>11.0</t>
  </si>
  <si>
    <t>Internal Services - Electrical</t>
  </si>
  <si>
    <t>Raise powerpoints and datapoints</t>
  </si>
  <si>
    <t>Raise or relocate the washing machine and dryer</t>
  </si>
  <si>
    <t>12.0</t>
  </si>
  <si>
    <t>Install water-resistant cabinetry</t>
  </si>
  <si>
    <t>Install stand-alone appliances</t>
  </si>
  <si>
    <t>Raise kitchen appliances</t>
  </si>
  <si>
    <t>13.0</t>
  </si>
  <si>
    <t>Home Raising Program</t>
  </si>
  <si>
    <t>Housing Raising Program</t>
  </si>
  <si>
    <t>14.0</t>
  </si>
  <si>
    <t>Demo / Rebuild Program</t>
  </si>
  <si>
    <t>Demolish and Rebuild Program</t>
  </si>
  <si>
    <t>15.0</t>
  </si>
  <si>
    <t>Other Costs - Resilience</t>
  </si>
  <si>
    <t>16.0</t>
  </si>
  <si>
    <t>Additional Costs</t>
  </si>
  <si>
    <t>Supervision &amp; Project Management</t>
  </si>
  <si>
    <t>Portable Long Service Levy (if works exceed $150K)</t>
  </si>
  <si>
    <t>QBCC - Insurance Premium</t>
  </si>
  <si>
    <t>Sub Total (Excluding GST)</t>
  </si>
  <si>
    <t>Template Version</t>
  </si>
  <si>
    <t>Internal Services Electrical</t>
  </si>
  <si>
    <r>
      <rPr>
        <sz val="21"/>
        <color rgb="FF0090BA"/>
        <rFont val="Tahoma"/>
        <family val="2"/>
      </rPr>
      <t>PREMIUM TABLE</t>
    </r>
  </si>
  <si>
    <r>
      <rPr>
        <sz val="21"/>
        <color rgb="FF54575A"/>
        <rFont val="Tahoma"/>
        <family val="2"/>
      </rPr>
      <t xml:space="preserve">QUEENSLAND HOME WARRANTY SCHEME
</t>
    </r>
    <r>
      <rPr>
        <sz val="11"/>
        <color rgb="FF54575A"/>
        <rFont val="Tahoma"/>
        <family val="2"/>
      </rPr>
      <t xml:space="preserve">PREMIUM TABLE FOR RENOVATIONS, ALTERATIONS, ADDITIONS, REPAIRS, EXTENSIONS, OR THE CONSTRUCTION OF A RELATED ROOFED BUILDING SUCH AS A SHED, CARPORT OR SIMILAR, OR THE CONSTRUCTION OF A SWIMMING POOL
</t>
    </r>
    <r>
      <rPr>
        <sz val="10"/>
        <color rgb="FF54575A"/>
        <rFont val="Tahoma"/>
        <family val="2"/>
      </rPr>
      <t>EFFECTIVE 1 JULY 2020</t>
    </r>
  </si>
  <si>
    <r>
      <rPr>
        <sz val="9"/>
        <color rgb="FF231F20"/>
        <rFont val="Tahoma"/>
        <family val="2"/>
      </rPr>
      <t xml:space="preserve">Premiums include GST. For work on, or on the site of a multiple dwelling, refer to the QBCC website to determine whether notional pricing applies. If notional pricing does not apply, the premium payable is based on the entire insurable value. Where notional pricing does apply, a premium is payable for each residential unit, with the premium payable for each unit calculated by dividing the entire insurable value by the number of units. Where the insurable value for each unit is less than $3,300, use the up to $3,300 premium band to calculate the premium for each unit.
</t>
    </r>
    <r>
      <rPr>
        <sz val="9"/>
        <color rgb="FF231F20"/>
        <rFont val="Tahoma"/>
        <family val="2"/>
      </rPr>
      <t xml:space="preserve">For the Insurable Value: any amount over the $1,000 threshold requires payment of the next level premium.
</t>
    </r>
    <r>
      <rPr>
        <sz val="12"/>
        <color rgb="FF231F20"/>
        <rFont val="Tahoma"/>
        <family val="2"/>
      </rPr>
      <t>INSURABLE VALUES  - $3,300 – $239,000</t>
    </r>
  </si>
  <si>
    <r>
      <rPr>
        <sz val="7"/>
        <color rgb="FF54575A"/>
        <rFont val="Tahoma"/>
        <family val="2"/>
      </rPr>
      <t>Insurable value ($) (up to)</t>
    </r>
  </si>
  <si>
    <r>
      <rPr>
        <sz val="7"/>
        <color rgb="FF54575A"/>
        <rFont val="Tahoma"/>
        <family val="2"/>
      </rPr>
      <t>Premium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</si>
</sst>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 #,##0_-;_-* &quot;-&quot;??_-;_-@_-"/>
    <numFmt numFmtId="165" formatCode="d/m/yyyy;@"/>
    <numFmt numFmtId="166" formatCode="0.0"/>
  </numFmts>
  <fonts count="3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i/>
      <sz val="10"/>
      <color theme="1"/>
      <name val="Calibri"/>
      <family val="2"/>
      <scheme val="minor"/>
    </font>
    <font>
      <b/>
      <sz val="11"/>
      <name val="Calibri"/>
      <family val="2"/>
      <scheme val="minor"/>
    </font>
    <font>
      <sz val="10"/>
      <color theme="1"/>
      <name val="Calibri"/>
      <family val="2"/>
      <scheme val="minor"/>
    </font>
    <font>
      <b/>
      <sz val="10"/>
      <color theme="1"/>
      <name val="Calibri"/>
      <family val="2"/>
      <scheme val="minor"/>
    </font>
    <font>
      <sz val="8"/>
      <name val="Calibri"/>
      <family val="2"/>
      <scheme val="minor"/>
    </font>
    <font>
      <i/>
      <sz val="11"/>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u/>
      <sz val="11"/>
      <color theme="10"/>
      <name val="Calibri"/>
      <family val="2"/>
      <scheme val="minor"/>
    </font>
    <font>
      <sz val="9"/>
      <color theme="1"/>
      <name val="Calibri"/>
      <family val="2"/>
      <scheme val="minor"/>
    </font>
    <font>
      <b/>
      <sz val="10"/>
      <color theme="0"/>
      <name val="Calibri"/>
      <family val="2"/>
      <scheme val="minor"/>
    </font>
    <font>
      <sz val="10"/>
      <color rgb="FF7030A0"/>
      <name val="Calibri"/>
      <family val="2"/>
      <scheme val="minor"/>
    </font>
    <font>
      <sz val="10"/>
      <color rgb="FF000000"/>
      <name val="Times New Roman"/>
      <family val="1"/>
    </font>
    <font>
      <sz val="8"/>
      <color rgb="FF231F20"/>
      <name val="Tahoma"/>
      <family val="2"/>
    </font>
    <font>
      <b/>
      <sz val="8"/>
      <color rgb="FF231F20"/>
      <name val="Century Gothic"/>
      <family val="2"/>
    </font>
    <font>
      <sz val="7"/>
      <color rgb="FF54575A"/>
      <name val="Tahoma"/>
      <family val="2"/>
    </font>
    <font>
      <sz val="7"/>
      <name val="Tahoma"/>
      <family val="2"/>
    </font>
    <font>
      <sz val="9"/>
      <color rgb="FF231F20"/>
      <name val="Tahoma"/>
      <family val="2"/>
    </font>
    <font>
      <sz val="12"/>
      <color rgb="FF231F20"/>
      <name val="Tahoma"/>
      <family val="2"/>
    </font>
    <font>
      <sz val="8"/>
      <name val="Tahoma"/>
      <family val="2"/>
    </font>
    <font>
      <sz val="21"/>
      <color rgb="FF54575A"/>
      <name val="Tahoma"/>
      <family val="2"/>
    </font>
    <font>
      <sz val="11"/>
      <color rgb="FF54575A"/>
      <name val="Tahoma"/>
      <family val="2"/>
    </font>
    <font>
      <sz val="10"/>
      <color rgb="FF54575A"/>
      <name val="Tahoma"/>
      <family val="2"/>
    </font>
    <font>
      <sz val="21"/>
      <name val="Tahoma"/>
      <family val="2"/>
    </font>
    <font>
      <sz val="21"/>
      <color rgb="FF0090BA"/>
      <name val="Tahoma"/>
      <family val="2"/>
    </font>
    <font>
      <sz val="10"/>
      <color rgb="FF000000"/>
      <name val="Times New Roman"/>
      <family val="1"/>
    </font>
    <font>
      <sz val="11"/>
      <color rgb="FF000000"/>
      <name val="Calibri"/>
      <charset val="1"/>
    </font>
  </fonts>
  <fills count="14">
    <fill>
      <patternFill patternType="none"/>
    </fill>
    <fill>
      <patternFill patternType="gray125"/>
    </fill>
    <fill>
      <patternFill patternType="solid">
        <fgColor rgb="FF0070C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E1F4FD"/>
      </patternFill>
    </fill>
    <fill>
      <patternFill patternType="solid">
        <fgColor rgb="FFFFFFFF"/>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rgb="FF54575A"/>
      </left>
      <right/>
      <top/>
      <bottom/>
      <diagonal/>
    </border>
    <border>
      <left/>
      <right style="thin">
        <color rgb="FF54575A"/>
      </right>
      <top/>
      <bottom/>
      <diagonal/>
    </border>
    <border>
      <left style="thin">
        <color rgb="FFFFFFFF"/>
      </left>
      <right style="thin">
        <color rgb="FFFFFFFF"/>
      </right>
      <top/>
      <bottom/>
      <diagonal/>
    </border>
    <border>
      <left style="thin">
        <color rgb="FFFFFFFF"/>
      </left>
      <right style="thin">
        <color rgb="FF54575A"/>
      </right>
      <top/>
      <bottom/>
      <diagonal/>
    </border>
    <border>
      <left style="thin">
        <color rgb="FF54575A"/>
      </left>
      <right style="thin">
        <color rgb="FFFFFFFF"/>
      </right>
      <top/>
      <bottom/>
      <diagonal/>
    </border>
    <border>
      <left style="thin">
        <color rgb="FFFFFFFF"/>
      </left>
      <right style="thin">
        <color rgb="FFFFFFFF"/>
      </right>
      <top style="thin">
        <color rgb="FF0090BA"/>
      </top>
      <bottom/>
      <diagonal/>
    </border>
    <border>
      <left style="thin">
        <color rgb="FF54575A"/>
      </left>
      <right/>
      <top style="thin">
        <color rgb="FFA51D36"/>
      </top>
      <bottom/>
      <diagonal/>
    </border>
    <border>
      <left style="thin">
        <color rgb="FFFFFFFF"/>
      </left>
      <right style="thin">
        <color rgb="FF54575A"/>
      </right>
      <top style="thin">
        <color rgb="FF0090BA"/>
      </top>
      <bottom/>
      <diagonal/>
    </border>
    <border>
      <left style="thin">
        <color rgb="FF54575A"/>
      </left>
      <right style="thin">
        <color rgb="FFFFFFFF"/>
      </right>
      <top style="thin">
        <color rgb="FFA51D36"/>
      </top>
      <bottom/>
      <diagonal/>
    </border>
    <border>
      <left/>
      <right/>
      <top/>
      <bottom style="thin">
        <color rgb="FF0090BA"/>
      </bottom>
      <diagonal/>
    </border>
    <border>
      <left style="thin">
        <color rgb="FF54575A"/>
      </left>
      <right/>
      <top/>
      <bottom style="thin">
        <color rgb="FFA51D36"/>
      </bottom>
      <diagonal/>
    </border>
    <border>
      <left/>
      <right style="thin">
        <color rgb="FF54575A"/>
      </right>
      <top/>
      <bottom style="thin">
        <color rgb="FF0090BA"/>
      </bottom>
      <diagonal/>
    </border>
    <border>
      <left style="thin">
        <color indexed="64"/>
      </left>
      <right/>
      <top/>
      <bottom/>
      <diagonal/>
    </border>
  </borders>
  <cellStyleXfs count="12">
    <xf numFmtId="0" fontId="0" fillId="0" borderId="0"/>
    <xf numFmtId="44" fontId="1" fillId="0" borderId="0" applyFont="0" applyFill="0" applyBorder="0" applyAlignment="0" applyProtection="0"/>
    <xf numFmtId="43" fontId="1" fillId="0" borderId="0" applyFont="0" applyFill="0" applyBorder="0" applyAlignment="0" applyProtection="0"/>
    <xf numFmtId="0" fontId="14" fillId="0" borderId="0" applyNumberFormat="0" applyFill="0" applyBorder="0" applyAlignment="0" applyProtection="0"/>
    <xf numFmtId="0" fontId="18" fillId="0" borderId="0"/>
    <xf numFmtId="44" fontId="1" fillId="0" borderId="0" applyFont="0" applyFill="0" applyBorder="0" applyAlignment="0" applyProtection="0"/>
    <xf numFmtId="43" fontId="1" fillId="0" borderId="0" applyFont="0" applyFill="0" applyBorder="0" applyAlignment="0" applyProtection="0"/>
    <xf numFmtId="0" fontId="31"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80">
    <xf numFmtId="0" fontId="0" fillId="0" borderId="0" xfId="0"/>
    <xf numFmtId="0" fontId="4" fillId="0" borderId="1" xfId="0" quotePrefix="1" applyFont="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horizontal="left" vertical="top" wrapText="1"/>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0" fontId="0" fillId="0" borderId="1" xfId="0" applyBorder="1"/>
    <xf numFmtId="0" fontId="6" fillId="0" borderId="1" xfId="0" applyFont="1" applyBorder="1" applyAlignment="1">
      <alignment horizontal="left" vertical="top" wrapText="1"/>
    </xf>
    <xf numFmtId="0" fontId="3" fillId="0" borderId="0" xfId="0" applyFont="1"/>
    <xf numFmtId="44" fontId="0" fillId="0" borderId="1" xfId="1" applyFont="1" applyBorder="1"/>
    <xf numFmtId="44" fontId="3" fillId="0" borderId="1" xfId="1" applyFont="1" applyBorder="1"/>
    <xf numFmtId="0" fontId="7" fillId="0" borderId="0" xfId="0" applyFont="1"/>
    <xf numFmtId="0" fontId="0" fillId="7" borderId="1" xfId="0" applyFill="1" applyBorder="1"/>
    <xf numFmtId="0" fontId="0" fillId="0" borderId="0" xfId="0" applyAlignment="1">
      <alignment horizontal="right"/>
    </xf>
    <xf numFmtId="0" fontId="0" fillId="0" borderId="1" xfId="0" applyBorder="1" applyAlignment="1">
      <alignment horizontal="center"/>
    </xf>
    <xf numFmtId="44" fontId="3" fillId="0" borderId="1" xfId="0" applyNumberFormat="1" applyFont="1" applyBorder="1"/>
    <xf numFmtId="0" fontId="3" fillId="0" borderId="0" xfId="0" applyFont="1" applyAlignment="1">
      <alignment horizontal="right"/>
    </xf>
    <xf numFmtId="0" fontId="0" fillId="7" borderId="1" xfId="0" applyFill="1" applyBorder="1" applyAlignment="1">
      <alignment horizontal="center" vertical="center" wrapText="1"/>
    </xf>
    <xf numFmtId="0" fontId="12" fillId="0" borderId="0" xfId="0" applyFont="1"/>
    <xf numFmtId="165" fontId="0" fillId="0" borderId="0" xfId="0" applyNumberFormat="1" applyAlignment="1">
      <alignment horizontal="left"/>
    </xf>
    <xf numFmtId="0" fontId="11" fillId="0" borderId="0" xfId="0" applyFont="1" applyAlignment="1">
      <alignment horizontal="right"/>
    </xf>
    <xf numFmtId="0" fontId="16" fillId="2" borderId="1" xfId="0" applyFont="1" applyFill="1" applyBorder="1" applyAlignment="1">
      <alignment horizontal="left" vertical="top" wrapText="1"/>
    </xf>
    <xf numFmtId="0" fontId="15" fillId="0" borderId="0" xfId="0" applyFont="1" applyAlignment="1">
      <alignment wrapText="1"/>
    </xf>
    <xf numFmtId="0" fontId="0" fillId="0" borderId="0" xfId="0" applyAlignment="1">
      <alignment wrapText="1"/>
    </xf>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3" borderId="0" xfId="0" applyFill="1"/>
    <xf numFmtId="0" fontId="0" fillId="0" borderId="13" xfId="0" applyBorder="1"/>
    <xf numFmtId="0" fontId="0" fillId="0" borderId="14" xfId="0" applyBorder="1"/>
    <xf numFmtId="0" fontId="0" fillId="0" borderId="15" xfId="0" applyBorder="1"/>
    <xf numFmtId="0" fontId="14" fillId="3" borderId="0" xfId="3" applyFill="1" applyBorder="1"/>
    <xf numFmtId="0" fontId="8" fillId="0" borderId="0" xfId="0" applyFont="1"/>
    <xf numFmtId="14" fontId="0" fillId="3" borderId="0" xfId="0" applyNumberFormat="1" applyFill="1" applyAlignment="1">
      <alignment horizontal="left"/>
    </xf>
    <xf numFmtId="0" fontId="0" fillId="3" borderId="0" xfId="0" applyFill="1" applyAlignment="1">
      <alignment horizontal="left"/>
    </xf>
    <xf numFmtId="0" fontId="0" fillId="0" borderId="0" xfId="0" quotePrefix="1"/>
    <xf numFmtId="0" fontId="3" fillId="0" borderId="1" xfId="0" quotePrefix="1" applyFont="1" applyBorder="1" applyAlignment="1">
      <alignment horizontal="center" vertical="center" wrapText="1"/>
    </xf>
    <xf numFmtId="44" fontId="0" fillId="0" borderId="1" xfId="0" applyNumberFormat="1" applyBorder="1"/>
    <xf numFmtId="0" fontId="3" fillId="0" borderId="1" xfId="0" applyFont="1" applyBorder="1"/>
    <xf numFmtId="0" fontId="3" fillId="0" borderId="9" xfId="0" applyFont="1" applyBorder="1"/>
    <xf numFmtId="0" fontId="0" fillId="0" borderId="0" xfId="0" applyAlignment="1">
      <alignment horizontal="center"/>
    </xf>
    <xf numFmtId="0" fontId="2" fillId="2" borderId="1" xfId="0" applyFont="1" applyFill="1" applyBorder="1" applyAlignment="1">
      <alignment horizontal="center" vertical="top" wrapText="1"/>
    </xf>
    <xf numFmtId="0" fontId="0" fillId="0" borderId="0" xfId="0" applyAlignment="1">
      <alignment horizontal="center" wrapText="1"/>
    </xf>
    <xf numFmtId="0" fontId="0" fillId="3" borderId="0" xfId="0" quotePrefix="1" applyFill="1" applyAlignment="1">
      <alignment horizontal="left" vertical="top"/>
    </xf>
    <xf numFmtId="0" fontId="0" fillId="0" borderId="0" xfId="0" applyAlignment="1">
      <alignment horizontal="left" vertical="top"/>
    </xf>
    <xf numFmtId="0" fontId="0" fillId="0" borderId="0" xfId="0" applyAlignment="1">
      <alignment vertical="top"/>
    </xf>
    <xf numFmtId="44" fontId="0" fillId="0" borderId="1" xfId="1" applyFont="1" applyBorder="1" applyAlignment="1">
      <alignment vertical="top"/>
    </xf>
    <xf numFmtId="164" fontId="0" fillId="9" borderId="1" xfId="2" applyNumberFormat="1" applyFont="1" applyFill="1" applyBorder="1" applyAlignment="1">
      <alignment horizontal="center" vertical="top"/>
    </xf>
    <xf numFmtId="164" fontId="7" fillId="0" borderId="1" xfId="2" applyNumberFormat="1" applyFont="1" applyBorder="1" applyAlignment="1">
      <alignment vertical="top"/>
    </xf>
    <xf numFmtId="0" fontId="0" fillId="0" borderId="0" xfId="0" applyAlignment="1">
      <alignment horizontal="center" vertical="top"/>
    </xf>
    <xf numFmtId="0" fontId="7" fillId="0" borderId="0" xfId="0" applyFont="1" applyAlignment="1">
      <alignment vertical="top"/>
    </xf>
    <xf numFmtId="0" fontId="3" fillId="0" borderId="0" xfId="0" applyFont="1" applyAlignment="1">
      <alignment vertical="top"/>
    </xf>
    <xf numFmtId="44" fontId="3" fillId="0" borderId="1" xfId="1" applyFont="1" applyBorder="1" applyAlignment="1">
      <alignment vertical="top"/>
    </xf>
    <xf numFmtId="44" fontId="8" fillId="0" borderId="1" xfId="1" applyFont="1" applyBorder="1" applyAlignment="1">
      <alignment vertical="top"/>
    </xf>
    <xf numFmtId="44" fontId="7" fillId="0" borderId="1" xfId="1" applyFont="1" applyBorder="1" applyAlignment="1">
      <alignment vertical="top"/>
    </xf>
    <xf numFmtId="0" fontId="18" fillId="0" borderId="0" xfId="4" applyAlignment="1">
      <alignment horizontal="left" vertical="top"/>
    </xf>
    <xf numFmtId="0" fontId="18" fillId="0" borderId="0" xfId="4" applyAlignment="1">
      <alignment horizontal="left" wrapText="1"/>
    </xf>
    <xf numFmtId="4" fontId="19" fillId="0" borderId="0" xfId="4" applyNumberFormat="1" applyFont="1" applyAlignment="1">
      <alignment horizontal="right" vertical="top" shrinkToFit="1"/>
    </xf>
    <xf numFmtId="4" fontId="19" fillId="0" borderId="18" xfId="4" applyNumberFormat="1" applyFont="1" applyBorder="1" applyAlignment="1">
      <alignment horizontal="right" vertical="top" shrinkToFit="1"/>
    </xf>
    <xf numFmtId="3" fontId="19" fillId="0" borderId="17" xfId="4" applyNumberFormat="1" applyFont="1" applyBorder="1" applyAlignment="1">
      <alignment horizontal="right" vertical="top" shrinkToFit="1"/>
    </xf>
    <xf numFmtId="4" fontId="19" fillId="11" borderId="19" xfId="4" applyNumberFormat="1" applyFont="1" applyFill="1" applyBorder="1" applyAlignment="1">
      <alignment horizontal="right" vertical="top" shrinkToFit="1"/>
    </xf>
    <xf numFmtId="4" fontId="19" fillId="11" borderId="20" xfId="4" applyNumberFormat="1" applyFont="1" applyFill="1" applyBorder="1" applyAlignment="1">
      <alignment horizontal="right" vertical="top" shrinkToFit="1"/>
    </xf>
    <xf numFmtId="3" fontId="19" fillId="11" borderId="21" xfId="4" applyNumberFormat="1" applyFont="1" applyFill="1" applyBorder="1" applyAlignment="1">
      <alignment horizontal="right" vertical="top" shrinkToFit="1"/>
    </xf>
    <xf numFmtId="4" fontId="19" fillId="11" borderId="22" xfId="4" applyNumberFormat="1" applyFont="1" applyFill="1" applyBorder="1" applyAlignment="1">
      <alignment horizontal="right" vertical="top" shrinkToFit="1"/>
    </xf>
    <xf numFmtId="4" fontId="19" fillId="11" borderId="24" xfId="4" applyNumberFormat="1" applyFont="1" applyFill="1" applyBorder="1" applyAlignment="1">
      <alignment horizontal="right" vertical="top" shrinkToFit="1"/>
    </xf>
    <xf numFmtId="3" fontId="20" fillId="11" borderId="25" xfId="4" applyNumberFormat="1" applyFont="1" applyFill="1" applyBorder="1" applyAlignment="1">
      <alignment horizontal="right" vertical="top" shrinkToFit="1"/>
    </xf>
    <xf numFmtId="0" fontId="18" fillId="0" borderId="0" xfId="4" applyAlignment="1">
      <alignment horizontal="left" vertical="center" wrapText="1"/>
    </xf>
    <xf numFmtId="4" fontId="19" fillId="12" borderId="26" xfId="4" applyNumberFormat="1" applyFont="1" applyFill="1" applyBorder="1" applyAlignment="1">
      <alignment horizontal="right" vertical="top" shrinkToFit="1"/>
    </xf>
    <xf numFmtId="4" fontId="19" fillId="12" borderId="28" xfId="4" applyNumberFormat="1" applyFont="1" applyFill="1" applyBorder="1" applyAlignment="1">
      <alignment horizontal="right" vertical="top" shrinkToFit="1"/>
    </xf>
    <xf numFmtId="3" fontId="19" fillId="12" borderId="27" xfId="4" applyNumberFormat="1" applyFont="1" applyFill="1" applyBorder="1" applyAlignment="1">
      <alignment horizontal="right" vertical="top" shrinkToFit="1"/>
    </xf>
    <xf numFmtId="4" fontId="19" fillId="12" borderId="0" xfId="4" applyNumberFormat="1" applyFont="1" applyFill="1" applyAlignment="1">
      <alignment horizontal="right" vertical="top" shrinkToFit="1"/>
    </xf>
    <xf numFmtId="4" fontId="19" fillId="12" borderId="18" xfId="4" applyNumberFormat="1" applyFont="1" applyFill="1" applyBorder="1" applyAlignment="1">
      <alignment horizontal="right" vertical="top" shrinkToFit="1"/>
    </xf>
    <xf numFmtId="2" fontId="19" fillId="12" borderId="28" xfId="4" applyNumberFormat="1" applyFont="1" applyFill="1" applyBorder="1" applyAlignment="1">
      <alignment horizontal="right" vertical="top" shrinkToFit="1"/>
    </xf>
    <xf numFmtId="2" fontId="19" fillId="11" borderId="20" xfId="4" applyNumberFormat="1" applyFont="1" applyFill="1" applyBorder="1" applyAlignment="1">
      <alignment horizontal="right" vertical="top" shrinkToFit="1"/>
    </xf>
    <xf numFmtId="2" fontId="19" fillId="12" borderId="18" xfId="4" applyNumberFormat="1" applyFont="1" applyFill="1" applyBorder="1" applyAlignment="1">
      <alignment horizontal="right" vertical="top" shrinkToFit="1"/>
    </xf>
    <xf numFmtId="3" fontId="19" fillId="12" borderId="17" xfId="4" applyNumberFormat="1" applyFont="1" applyFill="1" applyBorder="1" applyAlignment="1">
      <alignment horizontal="right" vertical="top" shrinkToFit="1"/>
    </xf>
    <xf numFmtId="2" fontId="19" fillId="0" borderId="18" xfId="4" applyNumberFormat="1" applyFont="1" applyBorder="1" applyAlignment="1">
      <alignment horizontal="right" vertical="top" shrinkToFit="1"/>
    </xf>
    <xf numFmtId="2" fontId="19" fillId="11" borderId="19" xfId="4" applyNumberFormat="1" applyFont="1" applyFill="1" applyBorder="1" applyAlignment="1">
      <alignment horizontal="right" vertical="top" shrinkToFit="1"/>
    </xf>
    <xf numFmtId="2" fontId="19" fillId="0" borderId="0" xfId="4" applyNumberFormat="1" applyFont="1" applyAlignment="1">
      <alignment horizontal="right" vertical="top" shrinkToFit="1"/>
    </xf>
    <xf numFmtId="2" fontId="19" fillId="11" borderId="22" xfId="4" applyNumberFormat="1" applyFont="1" applyFill="1" applyBorder="1" applyAlignment="1">
      <alignment horizontal="right" vertical="top" shrinkToFit="1"/>
    </xf>
    <xf numFmtId="2" fontId="19" fillId="11" borderId="24" xfId="4" applyNumberFormat="1" applyFont="1" applyFill="1" applyBorder="1" applyAlignment="1">
      <alignment horizontal="right" vertical="top" shrinkToFit="1"/>
    </xf>
    <xf numFmtId="2" fontId="19" fillId="12" borderId="26" xfId="4" applyNumberFormat="1" applyFont="1" applyFill="1" applyBorder="1" applyAlignment="1">
      <alignment horizontal="right" vertical="top" shrinkToFit="1"/>
    </xf>
    <xf numFmtId="2" fontId="19" fillId="12" borderId="0" xfId="4" applyNumberFormat="1" applyFont="1" applyFill="1" applyAlignment="1">
      <alignment horizontal="right" vertical="top" shrinkToFit="1"/>
    </xf>
    <xf numFmtId="0" fontId="18" fillId="0" borderId="0" xfId="4" applyAlignment="1">
      <alignment horizontal="left" vertical="top" wrapText="1"/>
    </xf>
    <xf numFmtId="0" fontId="22" fillId="0" borderId="28" xfId="4" applyFont="1" applyBorder="1" applyAlignment="1">
      <alignment horizontal="left" vertical="top" wrapText="1" indent="1"/>
    </xf>
    <xf numFmtId="0" fontId="22" fillId="0" borderId="27" xfId="4" applyFont="1" applyBorder="1" applyAlignment="1">
      <alignment horizontal="left" vertical="top" wrapText="1" indent="1"/>
    </xf>
    <xf numFmtId="3" fontId="18" fillId="12" borderId="17" xfId="4" applyNumberFormat="1" applyFill="1" applyBorder="1" applyAlignment="1">
      <alignment horizontal="left" vertical="top" wrapText="1" indent="1"/>
    </xf>
    <xf numFmtId="3" fontId="19" fillId="0" borderId="17" xfId="4" applyNumberFormat="1" applyFont="1" applyBorder="1" applyAlignment="1">
      <alignment vertical="top" shrinkToFit="1"/>
    </xf>
    <xf numFmtId="3" fontId="19" fillId="11" borderId="17" xfId="4" applyNumberFormat="1" applyFont="1" applyFill="1" applyBorder="1" applyAlignment="1">
      <alignment vertical="top" shrinkToFit="1"/>
    </xf>
    <xf numFmtId="3" fontId="19" fillId="12" borderId="17" xfId="4" applyNumberFormat="1" applyFont="1" applyFill="1" applyBorder="1" applyAlignment="1">
      <alignment vertical="top" shrinkToFit="1"/>
    </xf>
    <xf numFmtId="3" fontId="19" fillId="12" borderId="27" xfId="4" applyNumberFormat="1" applyFont="1" applyFill="1" applyBorder="1" applyAlignment="1">
      <alignment vertical="top" shrinkToFit="1"/>
    </xf>
    <xf numFmtId="3" fontId="20" fillId="11" borderId="23" xfId="4" applyNumberFormat="1" applyFont="1" applyFill="1" applyBorder="1" applyAlignment="1">
      <alignment vertical="top" shrinkToFit="1"/>
    </xf>
    <xf numFmtId="3" fontId="19" fillId="12" borderId="17" xfId="4" applyNumberFormat="1" applyFont="1" applyFill="1" applyBorder="1" applyAlignment="1">
      <alignment horizontal="left" vertical="top" wrapText="1" indent="1"/>
    </xf>
    <xf numFmtId="164" fontId="7" fillId="0" borderId="0" xfId="2" applyNumberFormat="1" applyFont="1" applyBorder="1" applyAlignment="1">
      <alignment vertical="top"/>
    </xf>
    <xf numFmtId="0" fontId="4" fillId="0" borderId="0" xfId="0" quotePrefix="1" applyFont="1" applyAlignment="1">
      <alignment horizontal="center" vertical="top" wrapText="1"/>
    </xf>
    <xf numFmtId="0" fontId="4" fillId="0" borderId="0" xfId="0" applyFont="1" applyAlignment="1">
      <alignment horizontal="center" vertical="top" wrapText="1"/>
    </xf>
    <xf numFmtId="0" fontId="4" fillId="0" borderId="0" xfId="0" applyFont="1" applyAlignment="1">
      <alignment horizontal="left" vertical="top" wrapText="1"/>
    </xf>
    <xf numFmtId="44" fontId="0" fillId="0" borderId="0" xfId="1" applyFont="1" applyBorder="1" applyAlignment="1">
      <alignment vertical="top"/>
    </xf>
    <xf numFmtId="0" fontId="0" fillId="0" borderId="1" xfId="0" applyBorder="1" applyAlignment="1">
      <alignment vertical="top"/>
    </xf>
    <xf numFmtId="164" fontId="0" fillId="0" borderId="0" xfId="2" applyNumberFormat="1" applyFont="1" applyFill="1" applyBorder="1" applyAlignment="1">
      <alignment horizontal="center" vertical="top"/>
    </xf>
    <xf numFmtId="0" fontId="5" fillId="0" borderId="0" xfId="0" applyFont="1" applyAlignment="1">
      <alignment horizontal="left" vertical="top"/>
    </xf>
    <xf numFmtId="166" fontId="0" fillId="13" borderId="1" xfId="0" applyNumberFormat="1" applyFill="1" applyBorder="1"/>
    <xf numFmtId="0" fontId="0" fillId="13" borderId="1" xfId="0" applyFill="1" applyBorder="1" applyAlignment="1">
      <alignment wrapText="1"/>
    </xf>
    <xf numFmtId="0" fontId="3" fillId="3" borderId="1" xfId="0" quotePrefix="1" applyFont="1" applyFill="1" applyBorder="1" applyAlignment="1" applyProtection="1">
      <alignment horizontal="center" vertical="top" wrapText="1"/>
      <protection locked="0"/>
    </xf>
    <xf numFmtId="0" fontId="0" fillId="7" borderId="1" xfId="0" applyFill="1" applyBorder="1" applyAlignment="1" applyProtection="1">
      <alignment vertical="top" wrapText="1"/>
      <protection locked="0"/>
    </xf>
    <xf numFmtId="0" fontId="0" fillId="7" borderId="1" xfId="0" applyFill="1" applyBorder="1" applyAlignment="1" applyProtection="1">
      <alignment horizontal="center" vertical="top" wrapText="1"/>
      <protection locked="0"/>
    </xf>
    <xf numFmtId="44" fontId="0" fillId="7" borderId="1" xfId="1" applyFont="1" applyFill="1" applyBorder="1" applyAlignment="1" applyProtection="1">
      <alignment vertical="top" wrapText="1"/>
      <protection locked="0"/>
    </xf>
    <xf numFmtId="44" fontId="3" fillId="10" borderId="1" xfId="1" applyFont="1" applyFill="1" applyBorder="1" applyAlignment="1" applyProtection="1">
      <alignment horizontal="center" vertical="top" wrapText="1"/>
      <protection locked="0"/>
    </xf>
    <xf numFmtId="0" fontId="0" fillId="7" borderId="1" xfId="0" applyFill="1" applyBorder="1" applyAlignment="1" applyProtection="1">
      <alignment horizontal="center" vertical="top"/>
      <protection locked="0"/>
    </xf>
    <xf numFmtId="44" fontId="0" fillId="0" borderId="0" xfId="0" applyNumberFormat="1" applyAlignment="1">
      <alignment vertical="top"/>
    </xf>
    <xf numFmtId="0" fontId="0" fillId="3" borderId="0" xfId="0" quotePrefix="1" applyFill="1"/>
    <xf numFmtId="0" fontId="0" fillId="0" borderId="0" xfId="0" applyAlignment="1" applyProtection="1">
      <alignment vertical="top"/>
      <protection locked="0"/>
    </xf>
    <xf numFmtId="0" fontId="0" fillId="0" borderId="0" xfId="0" applyAlignment="1" applyProtection="1">
      <alignment horizontal="center" vertical="top"/>
      <protection locked="0"/>
    </xf>
    <xf numFmtId="0" fontId="3" fillId="0" borderId="0" xfId="0" applyFont="1" applyAlignment="1" applyProtection="1">
      <alignment vertical="top"/>
      <protection locked="0"/>
    </xf>
    <xf numFmtId="0" fontId="11" fillId="0" borderId="0" xfId="0" applyFont="1" applyAlignment="1" applyProtection="1">
      <alignment vertical="top"/>
      <protection locked="0"/>
    </xf>
    <xf numFmtId="165" fontId="0" fillId="0" borderId="0" xfId="0" applyNumberFormat="1" applyAlignment="1" applyProtection="1">
      <alignment horizontal="left" vertical="top"/>
      <protection locked="0"/>
    </xf>
    <xf numFmtId="0" fontId="13" fillId="0" borderId="0" xfId="0" applyFont="1" applyAlignment="1" applyProtection="1">
      <alignment vertical="top"/>
      <protection locked="0"/>
    </xf>
    <xf numFmtId="0" fontId="0" fillId="0" borderId="0" xfId="0" applyAlignment="1" applyProtection="1">
      <alignment horizontal="right" vertical="top"/>
      <protection locked="0"/>
    </xf>
    <xf numFmtId="0" fontId="10" fillId="0" borderId="0" xfId="0" applyFont="1" applyAlignment="1" applyProtection="1">
      <alignment horizontal="right" vertical="top"/>
      <protection locked="0"/>
    </xf>
    <xf numFmtId="0" fontId="10" fillId="0" borderId="0" xfId="0" applyFont="1" applyAlignment="1" applyProtection="1">
      <alignment vertical="top"/>
      <protection locked="0"/>
    </xf>
    <xf numFmtId="0" fontId="0" fillId="7" borderId="1" xfId="0" applyFill="1" applyBorder="1" applyAlignment="1" applyProtection="1">
      <alignment vertical="top"/>
      <protection locked="0"/>
    </xf>
    <xf numFmtId="0" fontId="0" fillId="0" borderId="0" xfId="0" quotePrefix="1" applyAlignment="1" applyProtection="1">
      <alignment vertical="top"/>
      <protection locked="0"/>
    </xf>
    <xf numFmtId="0" fontId="0" fillId="0" borderId="0" xfId="0" applyAlignment="1" applyProtection="1">
      <alignment horizontal="center" vertical="top" wrapText="1"/>
      <protection locked="0"/>
    </xf>
    <xf numFmtId="0" fontId="3" fillId="0" borderId="1" xfId="0" applyFont="1" applyBorder="1" applyAlignment="1" applyProtection="1">
      <alignment vertical="top" wrapText="1"/>
      <protection locked="0"/>
    </xf>
    <xf numFmtId="0" fontId="3" fillId="0" borderId="1" xfId="0" applyFont="1" applyBorder="1" applyAlignment="1" applyProtection="1">
      <alignment horizontal="center" vertical="top" wrapText="1"/>
      <protection locked="0"/>
    </xf>
    <xf numFmtId="0" fontId="0" fillId="8" borderId="0" xfId="0" applyFill="1" applyAlignment="1" applyProtection="1">
      <alignment horizontal="center" vertical="top" wrapText="1"/>
      <protection locked="0"/>
    </xf>
    <xf numFmtId="0" fontId="0" fillId="4" borderId="1" xfId="0" applyFill="1" applyBorder="1" applyAlignment="1" applyProtection="1">
      <alignment vertical="top" wrapText="1"/>
      <protection locked="0"/>
    </xf>
    <xf numFmtId="0" fontId="14" fillId="4" borderId="1" xfId="3" applyFill="1" applyBorder="1" applyAlignment="1" applyProtection="1">
      <alignment vertical="top" wrapText="1"/>
      <protection locked="0"/>
    </xf>
    <xf numFmtId="44" fontId="3" fillId="0" borderId="0" xfId="0" applyNumberFormat="1" applyFont="1" applyAlignment="1" applyProtection="1">
      <alignment vertical="top"/>
      <protection locked="0"/>
    </xf>
    <xf numFmtId="0" fontId="0" fillId="0" borderId="0" xfId="0" applyAlignment="1" applyProtection="1">
      <alignment vertical="top" wrapText="1"/>
      <protection locked="0"/>
    </xf>
    <xf numFmtId="0" fontId="3" fillId="9" borderId="1" xfId="0" quotePrefix="1" applyFont="1" applyFill="1" applyBorder="1" applyAlignment="1" applyProtection="1">
      <alignment horizontal="center" vertical="top" wrapText="1"/>
      <protection locked="0"/>
    </xf>
    <xf numFmtId="0" fontId="0" fillId="0" borderId="1" xfId="0" applyBorder="1" applyAlignment="1" applyProtection="1">
      <alignment vertical="top"/>
      <protection locked="0"/>
    </xf>
    <xf numFmtId="0" fontId="0" fillId="5" borderId="1" xfId="0" applyFill="1" applyBorder="1" applyAlignment="1" applyProtection="1">
      <alignment vertical="top"/>
      <protection locked="0"/>
    </xf>
    <xf numFmtId="44" fontId="10" fillId="5" borderId="1" xfId="0" applyNumberFormat="1" applyFont="1" applyFill="1" applyBorder="1" applyAlignment="1" applyProtection="1">
      <alignment vertical="top"/>
      <protection locked="0"/>
    </xf>
    <xf numFmtId="0" fontId="0" fillId="0" borderId="1" xfId="0" applyBorder="1" applyAlignment="1" applyProtection="1">
      <alignment vertical="top" wrapText="1"/>
      <protection locked="0"/>
    </xf>
    <xf numFmtId="44" fontId="0" fillId="7" borderId="1" xfId="0" applyNumberFormat="1" applyFill="1" applyBorder="1" applyAlignment="1" applyProtection="1">
      <alignment vertical="top"/>
      <protection locked="0"/>
    </xf>
    <xf numFmtId="2" fontId="0" fillId="0" borderId="0" xfId="0" applyNumberFormat="1"/>
    <xf numFmtId="0" fontId="0" fillId="7" borderId="1" xfId="0" quotePrefix="1" applyFill="1" applyBorder="1" applyAlignment="1" applyProtection="1">
      <alignment vertical="top" wrapText="1"/>
      <protection locked="0"/>
    </xf>
    <xf numFmtId="0" fontId="0" fillId="0" borderId="0" xfId="0" applyAlignment="1" applyProtection="1">
      <alignment horizontal="left" vertical="top"/>
      <protection locked="0"/>
    </xf>
    <xf numFmtId="0" fontId="3" fillId="0" borderId="0" xfId="0" applyFont="1" applyAlignment="1" applyProtection="1">
      <alignment horizontal="right" vertical="top"/>
      <protection locked="0"/>
    </xf>
    <xf numFmtId="0" fontId="17" fillId="0" borderId="0" xfId="0" applyFont="1" applyAlignment="1" applyProtection="1">
      <alignment horizontal="center" vertical="top"/>
      <protection hidden="1"/>
    </xf>
    <xf numFmtId="0" fontId="0" fillId="0" borderId="0" xfId="0" applyAlignment="1" applyProtection="1">
      <alignment horizontal="center" vertical="top"/>
      <protection hidden="1"/>
    </xf>
    <xf numFmtId="0" fontId="5" fillId="0" borderId="1" xfId="0" applyFont="1" applyBorder="1" applyAlignment="1" applyProtection="1">
      <alignment horizontal="center" vertical="top" wrapText="1"/>
      <protection hidden="1"/>
    </xf>
    <xf numFmtId="166" fontId="3" fillId="6" borderId="1" xfId="0" quotePrefix="1" applyNumberFormat="1" applyFont="1" applyFill="1" applyBorder="1" applyAlignment="1" applyProtection="1">
      <alignment horizontal="center" vertical="top" wrapText="1"/>
      <protection hidden="1"/>
    </xf>
    <xf numFmtId="0" fontId="3" fillId="6" borderId="1" xfId="0" quotePrefix="1" applyFont="1" applyFill="1" applyBorder="1" applyAlignment="1" applyProtection="1">
      <alignment horizontal="center" vertical="top" wrapText="1"/>
      <protection hidden="1"/>
    </xf>
    <xf numFmtId="44" fontId="1" fillId="0" borderId="1" xfId="1" applyFont="1" applyFill="1" applyBorder="1" applyAlignment="1" applyProtection="1">
      <alignment horizontal="center" vertical="top" wrapText="1"/>
      <protection hidden="1"/>
    </xf>
    <xf numFmtId="44" fontId="1" fillId="0" borderId="1" xfId="1" applyFont="1" applyBorder="1" applyAlignment="1" applyProtection="1">
      <alignment vertical="top" wrapText="1"/>
      <protection hidden="1"/>
    </xf>
    <xf numFmtId="44" fontId="3" fillId="0" borderId="0" xfId="0" applyNumberFormat="1" applyFont="1" applyAlignment="1" applyProtection="1">
      <alignment vertical="top"/>
      <protection hidden="1"/>
    </xf>
    <xf numFmtId="44" fontId="10" fillId="0" borderId="1" xfId="0" applyNumberFormat="1" applyFont="1" applyBorder="1" applyAlignment="1" applyProtection="1">
      <alignment vertical="top"/>
      <protection hidden="1"/>
    </xf>
    <xf numFmtId="44" fontId="10" fillId="5" borderId="1" xfId="0" applyNumberFormat="1" applyFont="1" applyFill="1" applyBorder="1" applyAlignment="1" applyProtection="1">
      <alignment vertical="top"/>
      <protection hidden="1"/>
    </xf>
    <xf numFmtId="0" fontId="0" fillId="5" borderId="1" xfId="0" applyFill="1" applyBorder="1" applyAlignment="1" applyProtection="1">
      <alignment vertical="top"/>
      <protection hidden="1"/>
    </xf>
    <xf numFmtId="44" fontId="0" fillId="0" borderId="1" xfId="0" applyNumberFormat="1" applyBorder="1" applyAlignment="1" applyProtection="1">
      <alignment horizontal="right" vertical="top"/>
      <protection hidden="1"/>
    </xf>
    <xf numFmtId="44" fontId="0" fillId="0" borderId="1" xfId="0" applyNumberFormat="1" applyBorder="1" applyAlignment="1" applyProtection="1">
      <alignment vertical="top"/>
      <protection hidden="1"/>
    </xf>
    <xf numFmtId="44" fontId="0" fillId="0" borderId="0" xfId="0" applyNumberFormat="1" applyAlignment="1" applyProtection="1">
      <alignment vertical="top"/>
      <protection hidden="1"/>
    </xf>
    <xf numFmtId="0" fontId="32" fillId="7" borderId="1" xfId="0" applyFont="1" applyFill="1" applyBorder="1" applyAlignment="1" applyProtection="1">
      <alignment vertical="top" wrapText="1"/>
      <protection locked="0"/>
    </xf>
    <xf numFmtId="0" fontId="0" fillId="4" borderId="29" xfId="0" applyFill="1" applyBorder="1" applyAlignment="1" applyProtection="1">
      <alignment horizontal="center" vertical="top" wrapText="1"/>
      <protection locked="0"/>
    </xf>
    <xf numFmtId="0" fontId="0" fillId="4" borderId="0" xfId="0" applyFill="1" applyAlignment="1" applyProtection="1">
      <alignment horizontal="center" vertical="top" wrapText="1"/>
      <protection locked="0"/>
    </xf>
    <xf numFmtId="0" fontId="0" fillId="4" borderId="16" xfId="0" applyFill="1" applyBorder="1" applyAlignment="1" applyProtection="1">
      <alignment horizontal="center" vertical="top" wrapText="1"/>
      <protection locked="0"/>
    </xf>
    <xf numFmtId="0" fontId="3" fillId="0" borderId="5" xfId="0" applyFont="1" applyBorder="1" applyAlignment="1" applyProtection="1">
      <alignment horizontal="right" vertical="top"/>
      <protection locked="0"/>
    </xf>
    <xf numFmtId="0" fontId="3" fillId="0" borderId="0" xfId="0" applyFont="1" applyAlignment="1" applyProtection="1">
      <alignment horizontal="right" vertical="top"/>
      <protection locked="0"/>
    </xf>
    <xf numFmtId="0" fontId="0" fillId="4" borderId="1" xfId="0" applyFill="1" applyBorder="1" applyAlignment="1" applyProtection="1">
      <alignment horizontal="center" vertical="top" wrapText="1"/>
      <protection locked="0"/>
    </xf>
    <xf numFmtId="0" fontId="0" fillId="0" borderId="0" xfId="0" applyAlignment="1" applyProtection="1">
      <alignment horizontal="left" vertical="top"/>
      <protection locked="0"/>
    </xf>
    <xf numFmtId="0" fontId="12" fillId="0" borderId="0" xfId="0" applyFont="1" applyAlignment="1" applyProtection="1">
      <alignment horizontal="left" vertical="top"/>
      <protection locked="0"/>
    </xf>
    <xf numFmtId="0" fontId="4" fillId="0" borderId="1" xfId="0" applyFont="1" applyBorder="1" applyAlignment="1">
      <alignment horizontal="center" vertical="top" wrapText="1"/>
    </xf>
    <xf numFmtId="0" fontId="4" fillId="0" borderId="1" xfId="0" quotePrefix="1" applyFont="1" applyBorder="1" applyAlignment="1">
      <alignment horizontal="center" vertical="top" wrapText="1"/>
    </xf>
    <xf numFmtId="0" fontId="4" fillId="0" borderId="2" xfId="0" quotePrefix="1" applyFont="1" applyBorder="1" applyAlignment="1">
      <alignment horizontal="center" vertical="top" wrapText="1"/>
    </xf>
    <xf numFmtId="0" fontId="4" fillId="0" borderId="4" xfId="0" quotePrefix="1" applyFont="1" applyBorder="1" applyAlignment="1">
      <alignment horizontal="center" vertical="top" wrapText="1"/>
    </xf>
    <xf numFmtId="0" fontId="4" fillId="0" borderId="2" xfId="0" applyFont="1" applyBorder="1" applyAlignment="1">
      <alignment horizontal="center" vertical="top" wrapText="1"/>
    </xf>
    <xf numFmtId="0" fontId="4" fillId="0" borderId="4" xfId="0" applyFont="1" applyBorder="1" applyAlignment="1">
      <alignment horizontal="center" vertical="top" wrapText="1"/>
    </xf>
    <xf numFmtId="0" fontId="4" fillId="0" borderId="3" xfId="0" quotePrefix="1" applyFont="1" applyBorder="1" applyAlignment="1">
      <alignment horizontal="center" vertical="top" wrapText="1"/>
    </xf>
    <xf numFmtId="0" fontId="4" fillId="0" borderId="3" xfId="0" applyFont="1" applyBorder="1" applyAlignment="1">
      <alignment horizontal="center" vertical="top" wrapText="1"/>
    </xf>
    <xf numFmtId="0" fontId="12" fillId="0" borderId="0" xfId="0" applyFont="1" applyAlignment="1">
      <alignment horizontal="left"/>
    </xf>
    <xf numFmtId="0" fontId="0" fillId="0" borderId="0" xfId="0" applyAlignment="1">
      <alignment horizontal="left"/>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top" wrapText="1"/>
    </xf>
    <xf numFmtId="0" fontId="29" fillId="0" borderId="0" xfId="4" applyFont="1" applyAlignment="1">
      <alignment horizontal="right" vertical="center" wrapText="1" indent="3"/>
    </xf>
    <xf numFmtId="0" fontId="18" fillId="0" borderId="0" xfId="4" applyAlignment="1">
      <alignment horizontal="left" vertical="top" wrapText="1" indent="3"/>
    </xf>
    <xf numFmtId="0" fontId="25" fillId="0" borderId="0" xfId="4" applyFont="1" applyAlignment="1">
      <alignment horizontal="left" vertical="center" wrapText="1" indent="3"/>
    </xf>
  </cellXfs>
  <cellStyles count="12">
    <cellStyle name="Comma" xfId="2" builtinId="3"/>
    <cellStyle name="Comma 2" xfId="6" xr:uid="{73AADCEC-B1BC-4F51-8B84-A1B0545302E6}"/>
    <cellStyle name="Comma 2 2" xfId="11" xr:uid="{C131EDF1-9E63-4A9B-AB40-AF018FEA1F5F}"/>
    <cellStyle name="Comma 3" xfId="9" xr:uid="{87523CAD-A6B8-4819-868E-AAB961FE74B2}"/>
    <cellStyle name="Currency" xfId="1" builtinId="4"/>
    <cellStyle name="Currency 2" xfId="5" xr:uid="{C0DECCB6-A53D-4907-80EF-1F126F056B5A}"/>
    <cellStyle name="Currency 2 2" xfId="10" xr:uid="{C941C16D-6B52-4C0B-8514-CDE77913E8BB}"/>
    <cellStyle name="Currency 3" xfId="8" xr:uid="{B4542FDA-3256-4A09-B788-6EBFEA1E31CA}"/>
    <cellStyle name="Hyperlink" xfId="3" builtinId="8"/>
    <cellStyle name="Normal" xfId="0" builtinId="0"/>
    <cellStyle name="Normal 2" xfId="4" xr:uid="{B5CAD268-3CEE-4E78-A334-BCC8CDC07F16}"/>
    <cellStyle name="Normal 2 2" xfId="7" xr:uid="{873A5799-2DBE-4E44-8BE7-D9687D43B87D}"/>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363310</xdr:colOff>
      <xdr:row>1</xdr:row>
      <xdr:rowOff>306199</xdr:rowOff>
    </xdr:from>
    <xdr:ext cx="6837045" cy="0"/>
    <xdr:sp macro="" textlink="">
      <xdr:nvSpPr>
        <xdr:cNvPr id="10" name="Shape 10">
          <a:extLst>
            <a:ext uri="{FF2B5EF4-FFF2-40B4-BE49-F238E27FC236}">
              <a16:creationId xmlns:a16="http://schemas.microsoft.com/office/drawing/2014/main" id="{3D1C1279-691F-43CD-BF8F-FF7F4FB21E17}"/>
            </a:ext>
          </a:extLst>
        </xdr:cNvPr>
        <xdr:cNvSpPr/>
      </xdr:nvSpPr>
      <xdr:spPr>
        <a:xfrm>
          <a:off x="363310" y="325249"/>
          <a:ext cx="6837045" cy="0"/>
        </a:xfrm>
        <a:custGeom>
          <a:avLst/>
          <a:gdLst/>
          <a:ahLst/>
          <a:cxnLst/>
          <a:rect l="0" t="0" r="0" b="0"/>
          <a:pathLst>
            <a:path w="6837045">
              <a:moveTo>
                <a:pt x="0" y="0"/>
              </a:moveTo>
              <a:lnTo>
                <a:pt x="6836689" y="0"/>
              </a:lnTo>
            </a:path>
          </a:pathLst>
        </a:custGeom>
        <a:ln w="6350">
          <a:solidFill>
            <a:srgbClr val="54575A"/>
          </a:solidFill>
        </a:ln>
      </xdr:spPr>
    </xdr:sp>
    <xdr:clientData/>
  </xdr:oneCellAnchor>
  <xdr:oneCellAnchor>
    <xdr:from>
      <xdr:col>0</xdr:col>
      <xdr:colOff>365993</xdr:colOff>
      <xdr:row>0</xdr:row>
      <xdr:rowOff>307398</xdr:rowOff>
    </xdr:from>
    <xdr:ext cx="695325" cy="612140"/>
    <xdr:grpSp>
      <xdr:nvGrpSpPr>
        <xdr:cNvPr id="11" name="Group 11">
          <a:extLst>
            <a:ext uri="{FF2B5EF4-FFF2-40B4-BE49-F238E27FC236}">
              <a16:creationId xmlns:a16="http://schemas.microsoft.com/office/drawing/2014/main" id="{1D0C35FC-6215-471E-BCD7-4848C60DDBB2}"/>
            </a:ext>
          </a:extLst>
        </xdr:cNvPr>
        <xdr:cNvGrpSpPr/>
      </xdr:nvGrpSpPr>
      <xdr:grpSpPr>
        <a:xfrm>
          <a:off x="363453" y="307398"/>
          <a:ext cx="695325" cy="612140"/>
          <a:chOff x="0" y="0"/>
          <a:chExt cx="695325" cy="612140"/>
        </a:xfrm>
      </xdr:grpSpPr>
      <xdr:sp macro="" textlink="">
        <xdr:nvSpPr>
          <xdr:cNvPr id="12" name="Shape 12">
            <a:extLst>
              <a:ext uri="{FF2B5EF4-FFF2-40B4-BE49-F238E27FC236}">
                <a16:creationId xmlns:a16="http://schemas.microsoft.com/office/drawing/2014/main" id="{706A33BE-46DE-E47B-E0AB-78A657C0612F}"/>
              </a:ext>
            </a:extLst>
          </xdr:cNvPr>
          <xdr:cNvSpPr/>
        </xdr:nvSpPr>
        <xdr:spPr>
          <a:xfrm>
            <a:off x="0" y="286679"/>
            <a:ext cx="155575" cy="250190"/>
          </a:xfrm>
          <a:custGeom>
            <a:avLst/>
            <a:gdLst/>
            <a:ahLst/>
            <a:cxnLst/>
            <a:rect l="0" t="0" r="0" b="0"/>
            <a:pathLst>
              <a:path w="155575" h="250190">
                <a:moveTo>
                  <a:pt x="155422" y="160629"/>
                </a:moveTo>
                <a:lnTo>
                  <a:pt x="123926" y="160629"/>
                </a:lnTo>
                <a:lnTo>
                  <a:pt x="123926" y="249897"/>
                </a:lnTo>
                <a:lnTo>
                  <a:pt x="155422" y="249897"/>
                </a:lnTo>
                <a:lnTo>
                  <a:pt x="155422" y="160629"/>
                </a:lnTo>
                <a:close/>
              </a:path>
              <a:path w="155575" h="250190">
                <a:moveTo>
                  <a:pt x="74917" y="0"/>
                </a:moveTo>
                <a:lnTo>
                  <a:pt x="32592" y="14605"/>
                </a:lnTo>
                <a:lnTo>
                  <a:pt x="8933" y="46553"/>
                </a:lnTo>
                <a:lnTo>
                  <a:pt x="361" y="83762"/>
                </a:lnTo>
                <a:lnTo>
                  <a:pt x="0" y="94475"/>
                </a:lnTo>
                <a:lnTo>
                  <a:pt x="304" y="104509"/>
                </a:lnTo>
                <a:lnTo>
                  <a:pt x="10791" y="147774"/>
                </a:lnTo>
                <a:lnTo>
                  <a:pt x="41846" y="179362"/>
                </a:lnTo>
                <a:lnTo>
                  <a:pt x="73240" y="185978"/>
                </a:lnTo>
                <a:lnTo>
                  <a:pt x="87309" y="184395"/>
                </a:lnTo>
                <a:lnTo>
                  <a:pt x="100445" y="179643"/>
                </a:lnTo>
                <a:lnTo>
                  <a:pt x="112651" y="171721"/>
                </a:lnTo>
                <a:lnTo>
                  <a:pt x="123358" y="161188"/>
                </a:lnTo>
                <a:lnTo>
                  <a:pt x="75857" y="161188"/>
                </a:lnTo>
                <a:lnTo>
                  <a:pt x="66248" y="160128"/>
                </a:lnTo>
                <a:lnTo>
                  <a:pt x="35475" y="123287"/>
                </a:lnTo>
                <a:lnTo>
                  <a:pt x="32613" y="94475"/>
                </a:lnTo>
                <a:lnTo>
                  <a:pt x="33370" y="77989"/>
                </a:lnTo>
                <a:lnTo>
                  <a:pt x="51287" y="34482"/>
                </a:lnTo>
                <a:lnTo>
                  <a:pt x="76974" y="24790"/>
                </a:lnTo>
                <a:lnTo>
                  <a:pt x="155422" y="24790"/>
                </a:lnTo>
                <a:lnTo>
                  <a:pt x="155422" y="17881"/>
                </a:lnTo>
                <a:lnTo>
                  <a:pt x="123926" y="17881"/>
                </a:lnTo>
                <a:lnTo>
                  <a:pt x="113247" y="10056"/>
                </a:lnTo>
                <a:lnTo>
                  <a:pt x="101517" y="4468"/>
                </a:lnTo>
                <a:lnTo>
                  <a:pt x="88740" y="1117"/>
                </a:lnTo>
                <a:lnTo>
                  <a:pt x="74917" y="0"/>
                </a:lnTo>
                <a:close/>
              </a:path>
              <a:path w="155575" h="250190">
                <a:moveTo>
                  <a:pt x="155422" y="24790"/>
                </a:moveTo>
                <a:lnTo>
                  <a:pt x="76974" y="24790"/>
                </a:lnTo>
                <a:lnTo>
                  <a:pt x="89618" y="26140"/>
                </a:lnTo>
                <a:lnTo>
                  <a:pt x="101660" y="30192"/>
                </a:lnTo>
                <a:lnTo>
                  <a:pt x="113097" y="36947"/>
                </a:lnTo>
                <a:lnTo>
                  <a:pt x="123926" y="46405"/>
                </a:lnTo>
                <a:lnTo>
                  <a:pt x="123926" y="130441"/>
                </a:lnTo>
                <a:lnTo>
                  <a:pt x="112813" y="143893"/>
                </a:lnTo>
                <a:lnTo>
                  <a:pt x="101096" y="153501"/>
                </a:lnTo>
                <a:lnTo>
                  <a:pt x="88777" y="159266"/>
                </a:lnTo>
                <a:lnTo>
                  <a:pt x="75857" y="161188"/>
                </a:lnTo>
                <a:lnTo>
                  <a:pt x="123358" y="161188"/>
                </a:lnTo>
                <a:lnTo>
                  <a:pt x="123926" y="160629"/>
                </a:lnTo>
                <a:lnTo>
                  <a:pt x="155422" y="160629"/>
                </a:lnTo>
                <a:lnTo>
                  <a:pt x="155422" y="24790"/>
                </a:lnTo>
                <a:close/>
              </a:path>
              <a:path w="155575" h="250190">
                <a:moveTo>
                  <a:pt x="155422" y="4279"/>
                </a:moveTo>
                <a:lnTo>
                  <a:pt x="123926" y="4279"/>
                </a:lnTo>
                <a:lnTo>
                  <a:pt x="123926" y="17881"/>
                </a:lnTo>
                <a:lnTo>
                  <a:pt x="155422" y="17881"/>
                </a:lnTo>
                <a:lnTo>
                  <a:pt x="155422" y="4279"/>
                </a:lnTo>
                <a:close/>
              </a:path>
            </a:pathLst>
          </a:custGeom>
          <a:solidFill>
            <a:srgbClr val="A51D36"/>
          </a:solidFill>
        </xdr:spPr>
      </xdr:sp>
      <xdr:pic>
        <xdr:nvPicPr>
          <xdr:cNvPr id="13" name="image1.png">
            <a:extLst>
              <a:ext uri="{FF2B5EF4-FFF2-40B4-BE49-F238E27FC236}">
                <a16:creationId xmlns:a16="http://schemas.microsoft.com/office/drawing/2014/main" id="{F3D80BE0-0F42-49C9-202A-890D2C7520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3456" y="223312"/>
            <a:ext cx="481665" cy="249346"/>
          </a:xfrm>
          <a:prstGeom prst="rect">
            <a:avLst/>
          </a:prstGeom>
        </xdr:spPr>
      </xdr:pic>
      <xdr:sp macro="" textlink="">
        <xdr:nvSpPr>
          <xdr:cNvPr id="14" name="Shape 14">
            <a:extLst>
              <a:ext uri="{FF2B5EF4-FFF2-40B4-BE49-F238E27FC236}">
                <a16:creationId xmlns:a16="http://schemas.microsoft.com/office/drawing/2014/main" id="{19E11A59-3CB9-1217-71E4-B45F88BDFC41}"/>
              </a:ext>
            </a:extLst>
          </xdr:cNvPr>
          <xdr:cNvSpPr/>
        </xdr:nvSpPr>
        <xdr:spPr>
          <a:xfrm>
            <a:off x="172562" y="82491"/>
            <a:ext cx="223520" cy="529590"/>
          </a:xfrm>
          <a:custGeom>
            <a:avLst/>
            <a:gdLst/>
            <a:ahLst/>
            <a:cxnLst/>
            <a:rect l="0" t="0" r="0" b="0"/>
            <a:pathLst>
              <a:path w="223520" h="529590">
                <a:moveTo>
                  <a:pt x="223278" y="101028"/>
                </a:moveTo>
                <a:lnTo>
                  <a:pt x="41910" y="101028"/>
                </a:lnTo>
                <a:lnTo>
                  <a:pt x="41910" y="122770"/>
                </a:lnTo>
                <a:lnTo>
                  <a:pt x="223278" y="122770"/>
                </a:lnTo>
                <a:lnTo>
                  <a:pt x="223278" y="101028"/>
                </a:lnTo>
                <a:close/>
              </a:path>
              <a:path w="223520" h="529590">
                <a:moveTo>
                  <a:pt x="223278" y="51244"/>
                </a:moveTo>
                <a:lnTo>
                  <a:pt x="45123" y="51244"/>
                </a:lnTo>
                <a:lnTo>
                  <a:pt x="45123" y="72974"/>
                </a:lnTo>
                <a:lnTo>
                  <a:pt x="223278" y="72974"/>
                </a:lnTo>
                <a:lnTo>
                  <a:pt x="223278" y="51244"/>
                </a:lnTo>
                <a:close/>
              </a:path>
              <a:path w="223520" h="529590">
                <a:moveTo>
                  <a:pt x="223278" y="0"/>
                </a:moveTo>
                <a:lnTo>
                  <a:pt x="0" y="0"/>
                </a:lnTo>
                <a:lnTo>
                  <a:pt x="0" y="21590"/>
                </a:lnTo>
                <a:lnTo>
                  <a:pt x="0" y="529590"/>
                </a:lnTo>
                <a:lnTo>
                  <a:pt x="21742" y="529590"/>
                </a:lnTo>
                <a:lnTo>
                  <a:pt x="21742" y="21590"/>
                </a:lnTo>
                <a:lnTo>
                  <a:pt x="223278" y="21590"/>
                </a:lnTo>
                <a:lnTo>
                  <a:pt x="223278" y="0"/>
                </a:lnTo>
                <a:close/>
              </a:path>
            </a:pathLst>
          </a:custGeom>
          <a:solidFill>
            <a:srgbClr val="0090BA"/>
          </a:solidFill>
        </xdr:spPr>
      </xdr:sp>
      <xdr:sp macro="" textlink="">
        <xdr:nvSpPr>
          <xdr:cNvPr id="15" name="Shape 15">
            <a:extLst>
              <a:ext uri="{FF2B5EF4-FFF2-40B4-BE49-F238E27FC236}">
                <a16:creationId xmlns:a16="http://schemas.microsoft.com/office/drawing/2014/main" id="{3CFE405F-6B17-C1EC-2100-BA3E2D8DCF65}"/>
              </a:ext>
            </a:extLst>
          </xdr:cNvPr>
          <xdr:cNvSpPr/>
        </xdr:nvSpPr>
        <xdr:spPr>
          <a:xfrm>
            <a:off x="203004" y="4"/>
            <a:ext cx="295275" cy="205740"/>
          </a:xfrm>
          <a:custGeom>
            <a:avLst/>
            <a:gdLst/>
            <a:ahLst/>
            <a:cxnLst/>
            <a:rect l="0" t="0" r="0" b="0"/>
            <a:pathLst>
              <a:path w="295275" h="205740">
                <a:moveTo>
                  <a:pt x="295186" y="141389"/>
                </a:moveTo>
                <a:lnTo>
                  <a:pt x="156400" y="8013"/>
                </a:lnTo>
                <a:lnTo>
                  <a:pt x="148882" y="0"/>
                </a:lnTo>
                <a:lnTo>
                  <a:pt x="0" y="139712"/>
                </a:lnTo>
                <a:lnTo>
                  <a:pt x="14871" y="155562"/>
                </a:lnTo>
                <a:lnTo>
                  <a:pt x="148297" y="30365"/>
                </a:lnTo>
                <a:lnTo>
                  <a:pt x="213575" y="93116"/>
                </a:lnTo>
                <a:lnTo>
                  <a:pt x="213575" y="205257"/>
                </a:lnTo>
                <a:lnTo>
                  <a:pt x="235331" y="205257"/>
                </a:lnTo>
                <a:lnTo>
                  <a:pt x="235331" y="114020"/>
                </a:lnTo>
                <a:lnTo>
                  <a:pt x="280123" y="157060"/>
                </a:lnTo>
                <a:lnTo>
                  <a:pt x="295186" y="141389"/>
                </a:lnTo>
                <a:close/>
              </a:path>
            </a:pathLst>
          </a:custGeom>
          <a:solidFill>
            <a:srgbClr val="A51D36"/>
          </a:solidFill>
        </xdr:spPr>
      </xdr:sp>
    </xdr:grpSp>
    <xdr:clientData/>
  </xdr:oneCellAnchor>
  <xdr:oneCellAnchor>
    <xdr:from>
      <xdr:col>2</xdr:col>
      <xdr:colOff>184010</xdr:colOff>
      <xdr:row>0</xdr:row>
      <xdr:rowOff>598360</xdr:rowOff>
    </xdr:from>
    <xdr:ext cx="13335" cy="177800"/>
    <xdr:sp macro="" textlink="">
      <xdr:nvSpPr>
        <xdr:cNvPr id="16" name="Shape 16">
          <a:extLst>
            <a:ext uri="{FF2B5EF4-FFF2-40B4-BE49-F238E27FC236}">
              <a16:creationId xmlns:a16="http://schemas.microsoft.com/office/drawing/2014/main" id="{12F740C2-F9BD-4247-B960-3B7E6134E000}"/>
            </a:ext>
          </a:extLst>
        </xdr:cNvPr>
        <xdr:cNvSpPr/>
      </xdr:nvSpPr>
      <xdr:spPr>
        <a:xfrm>
          <a:off x="1250810" y="160210"/>
          <a:ext cx="13335" cy="177800"/>
        </a:xfrm>
        <a:custGeom>
          <a:avLst/>
          <a:gdLst/>
          <a:ahLst/>
          <a:cxnLst/>
          <a:rect l="0" t="0" r="0" b="0"/>
          <a:pathLst>
            <a:path w="13335" h="177800">
              <a:moveTo>
                <a:pt x="12788" y="0"/>
              </a:moveTo>
              <a:lnTo>
                <a:pt x="0" y="0"/>
              </a:lnTo>
              <a:lnTo>
                <a:pt x="0" y="177406"/>
              </a:lnTo>
              <a:lnTo>
                <a:pt x="12788" y="177406"/>
              </a:lnTo>
              <a:lnTo>
                <a:pt x="12788" y="0"/>
              </a:lnTo>
              <a:close/>
            </a:path>
          </a:pathLst>
        </a:custGeom>
        <a:solidFill>
          <a:srgbClr val="5E6062"/>
        </a:solidFill>
      </xdr:spPr>
    </xdr:sp>
    <xdr:clientData/>
  </xdr:oneCellAnchor>
  <xdr:oneCellAnchor>
    <xdr:from>
      <xdr:col>2</xdr:col>
      <xdr:colOff>273980</xdr:colOff>
      <xdr:row>0</xdr:row>
      <xdr:rowOff>597269</xdr:rowOff>
    </xdr:from>
    <xdr:ext cx="1451598" cy="179593"/>
    <xdr:pic>
      <xdr:nvPicPr>
        <xdr:cNvPr id="17" name="image2.png">
          <a:extLst>
            <a:ext uri="{FF2B5EF4-FFF2-40B4-BE49-F238E27FC236}">
              <a16:creationId xmlns:a16="http://schemas.microsoft.com/office/drawing/2014/main" id="{DE997468-B6E7-4D29-842D-3CD0AF9F33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40780" y="159119"/>
          <a:ext cx="1451598" cy="17959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xampleemail@headcontractor.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qld.gov.au/__data/assets/pdf_file/0026/335780/rhf-industry-guidance-flood-resilient-home-a3.pdf" TargetMode="External"/><Relationship Id="rId1" Type="http://schemas.openxmlformats.org/officeDocument/2006/relationships/hyperlink" Target="https://www.qld.gov.au/__data/assets/pdf_file/0026/335780/rhf-industry-guidance-flood-resilient-home-a3.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2E7F6-C8D8-47B2-B584-C2ECE25EE4BF}">
  <sheetPr>
    <tabColor rgb="FFFFFF00"/>
    <pageSetUpPr fitToPage="1"/>
  </sheetPr>
  <dimension ref="C3:G47"/>
  <sheetViews>
    <sheetView topLeftCell="A11" workbookViewId="0">
      <selection activeCell="F25" sqref="F25"/>
    </sheetView>
  </sheetViews>
  <sheetFormatPr defaultRowHeight="14.5" outlineLevelRow="1" x14ac:dyDescent="0.35"/>
  <cols>
    <col min="3" max="3" width="2.54296875" customWidth="1"/>
    <col min="4" max="4" width="15.26953125" customWidth="1"/>
    <col min="6" max="6" width="53.26953125" customWidth="1"/>
    <col min="7" max="7" width="2.54296875" customWidth="1"/>
  </cols>
  <sheetData>
    <row r="3" spans="3:7" ht="15" thickBot="1" x14ac:dyDescent="0.4"/>
    <row r="4" spans="3:7" x14ac:dyDescent="0.35">
      <c r="C4" s="24"/>
      <c r="D4" s="41" t="s">
        <v>0</v>
      </c>
      <c r="E4" s="25"/>
      <c r="F4" s="25"/>
      <c r="G4" s="26"/>
    </row>
    <row r="5" spans="3:7" x14ac:dyDescent="0.35">
      <c r="C5" s="27"/>
      <c r="G5" s="28"/>
    </row>
    <row r="6" spans="3:7" x14ac:dyDescent="0.35">
      <c r="C6" s="27"/>
      <c r="D6" t="s">
        <v>1</v>
      </c>
      <c r="F6" s="29" t="s">
        <v>2</v>
      </c>
      <c r="G6" s="28"/>
    </row>
    <row r="7" spans="3:7" x14ac:dyDescent="0.35">
      <c r="C7" s="27"/>
      <c r="G7" s="28"/>
    </row>
    <row r="8" spans="3:7" x14ac:dyDescent="0.35">
      <c r="C8" s="27"/>
      <c r="D8" t="s">
        <v>3</v>
      </c>
      <c r="F8" s="29" t="s">
        <v>4</v>
      </c>
      <c r="G8" s="28"/>
    </row>
    <row r="9" spans="3:7" x14ac:dyDescent="0.35">
      <c r="C9" s="27"/>
      <c r="G9" s="28"/>
    </row>
    <row r="10" spans="3:7" x14ac:dyDescent="0.35">
      <c r="C10" s="27"/>
      <c r="D10" t="s">
        <v>5</v>
      </c>
      <c r="E10" t="s">
        <v>6</v>
      </c>
      <c r="F10" s="29" t="s">
        <v>7</v>
      </c>
      <c r="G10" s="28"/>
    </row>
    <row r="11" spans="3:7" x14ac:dyDescent="0.35">
      <c r="C11" s="27"/>
      <c r="E11" t="s">
        <v>8</v>
      </c>
      <c r="F11" s="29" t="s">
        <v>9</v>
      </c>
      <c r="G11" s="28"/>
    </row>
    <row r="12" spans="3:7" x14ac:dyDescent="0.35">
      <c r="C12" s="27"/>
      <c r="E12" t="s">
        <v>10</v>
      </c>
      <c r="F12" s="29"/>
      <c r="G12" s="28"/>
    </row>
    <row r="13" spans="3:7" x14ac:dyDescent="0.35">
      <c r="C13" s="27"/>
      <c r="G13" s="28"/>
    </row>
    <row r="14" spans="3:7" x14ac:dyDescent="0.35">
      <c r="C14" s="27"/>
      <c r="D14" t="s">
        <v>11</v>
      </c>
      <c r="F14" s="29" t="s">
        <v>12</v>
      </c>
      <c r="G14" s="28"/>
    </row>
    <row r="15" spans="3:7" x14ac:dyDescent="0.35">
      <c r="C15" s="27"/>
      <c r="G15" s="28"/>
    </row>
    <row r="16" spans="3:7" x14ac:dyDescent="0.35">
      <c r="C16" s="27"/>
      <c r="D16" t="s">
        <v>13</v>
      </c>
      <c r="F16" s="29" t="s">
        <v>14</v>
      </c>
      <c r="G16" s="28"/>
    </row>
    <row r="17" spans="3:7" ht="15" thickBot="1" x14ac:dyDescent="0.4">
      <c r="C17" s="30"/>
      <c r="D17" s="31"/>
      <c r="E17" s="31"/>
      <c r="F17" s="31"/>
      <c r="G17" s="32"/>
    </row>
    <row r="18" spans="3:7" ht="15" thickBot="1" x14ac:dyDescent="0.4"/>
    <row r="19" spans="3:7" x14ac:dyDescent="0.35">
      <c r="C19" s="24"/>
      <c r="D19" s="41" t="s">
        <v>15</v>
      </c>
      <c r="E19" s="25"/>
      <c r="F19" s="25"/>
      <c r="G19" s="26"/>
    </row>
    <row r="20" spans="3:7" x14ac:dyDescent="0.35">
      <c r="C20" s="27"/>
      <c r="G20" s="28"/>
    </row>
    <row r="21" spans="3:7" x14ac:dyDescent="0.35">
      <c r="C21" s="27"/>
      <c r="D21" t="s">
        <v>16</v>
      </c>
      <c r="F21" s="29" t="s">
        <v>17</v>
      </c>
      <c r="G21" s="28"/>
    </row>
    <row r="22" spans="3:7" x14ac:dyDescent="0.35">
      <c r="C22" s="27"/>
      <c r="G22" s="28"/>
    </row>
    <row r="23" spans="3:7" x14ac:dyDescent="0.35">
      <c r="C23" s="27"/>
      <c r="D23" t="s">
        <v>18</v>
      </c>
      <c r="F23" s="29" t="s">
        <v>19</v>
      </c>
      <c r="G23" s="28"/>
    </row>
    <row r="24" spans="3:7" x14ac:dyDescent="0.35">
      <c r="C24" s="27"/>
      <c r="G24" s="28"/>
    </row>
    <row r="25" spans="3:7" x14ac:dyDescent="0.35">
      <c r="C25" s="27"/>
      <c r="D25" t="s">
        <v>20</v>
      </c>
      <c r="F25" s="112" t="s">
        <v>21</v>
      </c>
      <c r="G25" s="28"/>
    </row>
    <row r="26" spans="3:7" x14ac:dyDescent="0.35">
      <c r="C26" s="27"/>
      <c r="G26" s="28"/>
    </row>
    <row r="27" spans="3:7" x14ac:dyDescent="0.35">
      <c r="C27" s="27"/>
      <c r="D27" t="s">
        <v>22</v>
      </c>
      <c r="F27" s="33" t="s">
        <v>23</v>
      </c>
      <c r="G27" s="28"/>
    </row>
    <row r="28" spans="3:7" x14ac:dyDescent="0.35">
      <c r="C28" s="27"/>
      <c r="G28" s="28"/>
    </row>
    <row r="29" spans="3:7" x14ac:dyDescent="0.35">
      <c r="C29" s="27"/>
      <c r="D29" t="s">
        <v>24</v>
      </c>
      <c r="F29" s="35">
        <v>44984</v>
      </c>
      <c r="G29" s="28"/>
    </row>
    <row r="30" spans="3:7" x14ac:dyDescent="0.35">
      <c r="C30" s="27"/>
      <c r="G30" s="28"/>
    </row>
    <row r="31" spans="3:7" x14ac:dyDescent="0.35">
      <c r="C31" s="27"/>
      <c r="D31" t="s">
        <v>25</v>
      </c>
      <c r="F31" s="29" t="s">
        <v>26</v>
      </c>
      <c r="G31" s="28"/>
    </row>
    <row r="32" spans="3:7" x14ac:dyDescent="0.35">
      <c r="C32" s="27"/>
      <c r="G32" s="28"/>
    </row>
    <row r="33" spans="3:7" x14ac:dyDescent="0.35">
      <c r="C33" s="27"/>
      <c r="D33" t="s">
        <v>27</v>
      </c>
      <c r="F33" s="36">
        <v>1234567</v>
      </c>
      <c r="G33" s="28"/>
    </row>
    <row r="34" spans="3:7" ht="15" thickBot="1" x14ac:dyDescent="0.4">
      <c r="C34" s="30"/>
      <c r="D34" s="31"/>
      <c r="E34" s="31"/>
      <c r="F34" s="31"/>
      <c r="G34" s="32"/>
    </row>
    <row r="36" spans="3:7" hidden="1" outlineLevel="1" x14ac:dyDescent="0.35">
      <c r="C36" s="24"/>
      <c r="D36" s="41" t="s">
        <v>28</v>
      </c>
      <c r="E36" s="25"/>
      <c r="F36" s="25"/>
      <c r="G36" s="26"/>
    </row>
    <row r="37" spans="3:7" hidden="1" outlineLevel="1" x14ac:dyDescent="0.35">
      <c r="C37" s="27"/>
      <c r="G37" s="28"/>
    </row>
    <row r="38" spans="3:7" hidden="1" outlineLevel="1" x14ac:dyDescent="0.35">
      <c r="C38" s="27"/>
      <c r="D38" t="s">
        <v>29</v>
      </c>
      <c r="F38" s="29"/>
      <c r="G38" s="28"/>
    </row>
    <row r="39" spans="3:7" hidden="1" outlineLevel="1" x14ac:dyDescent="0.35">
      <c r="C39" s="27"/>
      <c r="G39" s="28"/>
    </row>
    <row r="40" spans="3:7" hidden="1" outlineLevel="1" x14ac:dyDescent="0.35">
      <c r="C40" s="27"/>
      <c r="D40" t="s">
        <v>30</v>
      </c>
      <c r="F40" s="29"/>
      <c r="G40" s="28"/>
    </row>
    <row r="41" spans="3:7" hidden="1" outlineLevel="1" x14ac:dyDescent="0.35">
      <c r="C41" s="27"/>
      <c r="G41" s="28"/>
    </row>
    <row r="42" spans="3:7" ht="29" hidden="1" outlineLevel="1" x14ac:dyDescent="0.35">
      <c r="C42" s="27"/>
      <c r="D42" s="23" t="s">
        <v>31</v>
      </c>
      <c r="E42" s="47" t="s">
        <v>32</v>
      </c>
      <c r="F42" s="45"/>
      <c r="G42" s="28"/>
    </row>
    <row r="43" spans="3:7" hidden="1" outlineLevel="1" x14ac:dyDescent="0.35">
      <c r="C43" s="27"/>
      <c r="E43" s="47"/>
      <c r="F43" s="46"/>
      <c r="G43" s="28"/>
    </row>
    <row r="44" spans="3:7" ht="29" hidden="1" outlineLevel="1" x14ac:dyDescent="0.35">
      <c r="C44" s="27"/>
      <c r="D44" s="23" t="s">
        <v>33</v>
      </c>
      <c r="E44" s="47" t="s">
        <v>32</v>
      </c>
      <c r="F44" s="45"/>
      <c r="G44" s="28"/>
    </row>
    <row r="45" spans="3:7" ht="15" hidden="1" outlineLevel="1" thickBot="1" x14ac:dyDescent="0.4">
      <c r="C45" s="30"/>
      <c r="D45" s="31"/>
      <c r="E45" s="31"/>
      <c r="F45" s="31"/>
      <c r="G45" s="32"/>
    </row>
    <row r="46" spans="3:7" collapsed="1" x14ac:dyDescent="0.35"/>
    <row r="47" spans="3:7" x14ac:dyDescent="0.35">
      <c r="D47" t="s">
        <v>34</v>
      </c>
      <c r="F47" s="138">
        <v>1.1000000000000001</v>
      </c>
    </row>
  </sheetData>
  <hyperlinks>
    <hyperlink ref="F27" r:id="rId1" xr:uid="{60062C21-636C-4DBD-9DF2-B516F8D666A8}"/>
  </hyperlinks>
  <printOptions horizontalCentered="1"/>
  <pageMargins left="0.70866141732283472" right="0.70866141732283472" top="0.74803149606299213" bottom="0.74803149606299213" header="0.31496062992125984" footer="0.31496062992125984"/>
  <pageSetup paperSize="17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977A4-BCA8-4587-9092-482F613126F8}">
  <sheetPr>
    <tabColor rgb="FFFFFF00"/>
    <pageSetUpPr fitToPage="1"/>
  </sheetPr>
  <dimension ref="A1:T152"/>
  <sheetViews>
    <sheetView topLeftCell="A8" zoomScale="80" zoomScaleNormal="80" workbookViewId="0">
      <selection activeCell="E14" sqref="E14"/>
    </sheetView>
  </sheetViews>
  <sheetFormatPr defaultColWidth="9.1796875" defaultRowHeight="14.5" x14ac:dyDescent="0.35"/>
  <cols>
    <col min="1" max="1" width="9.1796875" style="113"/>
    <col min="2" max="2" width="16.1796875" style="114" customWidth="1"/>
    <col min="3" max="3" width="9.1796875" style="113"/>
    <col min="4" max="4" width="27.81640625" style="113" customWidth="1"/>
    <col min="5" max="5" width="37.81640625" style="113" customWidth="1"/>
    <col min="6" max="6" width="17.453125" style="113" customWidth="1"/>
    <col min="7" max="7" width="46.54296875" style="113" customWidth="1"/>
    <col min="8" max="8" width="22.1796875" style="113" customWidth="1"/>
    <col min="9" max="9" width="29.453125" style="113" customWidth="1"/>
    <col min="10" max="10" width="31" style="113" customWidth="1"/>
    <col min="11" max="11" width="47.7265625" style="113" customWidth="1"/>
    <col min="12" max="12" width="38.54296875" style="113" customWidth="1"/>
    <col min="13" max="15" width="15.7265625" style="113" customWidth="1"/>
    <col min="16" max="16" width="37" style="113" customWidth="1"/>
    <col min="17" max="17" width="33.1796875" style="113" customWidth="1"/>
    <col min="18" max="18" width="38.26953125" style="113" customWidth="1"/>
    <col min="19" max="19" width="27.81640625" style="113" customWidth="1"/>
    <col min="20" max="20" width="39" style="113" customWidth="1"/>
    <col min="21" max="16384" width="9.1796875" style="113"/>
  </cols>
  <sheetData>
    <row r="1" spans="2:20" x14ac:dyDescent="0.35">
      <c r="R1" s="115" t="s">
        <v>35</v>
      </c>
    </row>
    <row r="2" spans="2:20" ht="23.5" x14ac:dyDescent="0.35">
      <c r="D2" s="141" t="s">
        <v>36</v>
      </c>
      <c r="E2" s="164" t="str">
        <f>'1. Project ID'!F8</f>
        <v>Mr and Mrs Sample Owner</v>
      </c>
      <c r="F2" s="164"/>
      <c r="H2" s="141" t="s">
        <v>16</v>
      </c>
      <c r="I2" s="116" t="str">
        <f>'1. Project ID'!F21</f>
        <v>Registered Builder Name</v>
      </c>
      <c r="J2" s="116"/>
      <c r="L2" s="141" t="s">
        <v>37</v>
      </c>
      <c r="M2" s="117">
        <f>'1. Project ID'!F29</f>
        <v>44984</v>
      </c>
      <c r="N2" s="117"/>
      <c r="O2" s="117"/>
      <c r="P2" s="117"/>
      <c r="R2" s="118" t="str">
        <f>'1. Project ID'!F6</f>
        <v>RHF-00000</v>
      </c>
    </row>
    <row r="3" spans="2:20" x14ac:dyDescent="0.35">
      <c r="D3" s="141" t="s">
        <v>5</v>
      </c>
      <c r="E3" s="163" t="str">
        <f>IF('1. Project ID'!F10="","",'1. Project ID'!F10)</f>
        <v xml:space="preserve">1 Example St </v>
      </c>
      <c r="F3" s="163"/>
      <c r="H3" s="141" t="s">
        <v>38</v>
      </c>
      <c r="I3" s="113" t="str">
        <f>'1. Project ID'!F23</f>
        <v>64 123 456 789</v>
      </c>
      <c r="L3" s="141" t="s">
        <v>39</v>
      </c>
      <c r="M3" s="113" t="str">
        <f>'1. Project ID'!F31</f>
        <v>Quote Ref</v>
      </c>
      <c r="Q3" s="115" t="s">
        <v>40</v>
      </c>
    </row>
    <row r="4" spans="2:20" x14ac:dyDescent="0.35">
      <c r="D4" s="119"/>
      <c r="E4" s="163" t="str">
        <f>IF('1. Project ID'!F11="","",'1. Project ID'!F11)</f>
        <v>Suburb</v>
      </c>
      <c r="F4" s="163"/>
      <c r="H4" s="141"/>
      <c r="Q4" s="105"/>
      <c r="R4" s="113" t="s">
        <v>41</v>
      </c>
    </row>
    <row r="5" spans="2:20" x14ac:dyDescent="0.35">
      <c r="E5" s="163" t="str">
        <f>IF('1. Project ID'!F12="","",'1. Project ID'!F12)</f>
        <v/>
      </c>
      <c r="F5" s="163"/>
      <c r="H5" s="141" t="s">
        <v>42</v>
      </c>
      <c r="I5" s="140">
        <f>'1. Project ID'!F33</f>
        <v>1234567</v>
      </c>
      <c r="J5" s="140"/>
      <c r="L5" s="120" t="s">
        <v>34</v>
      </c>
      <c r="M5" s="121">
        <f>'1. Project ID'!F47</f>
        <v>1.1000000000000001</v>
      </c>
      <c r="Q5" s="122"/>
      <c r="R5" s="123" t="s">
        <v>43</v>
      </c>
    </row>
    <row r="6" spans="2:20" x14ac:dyDescent="0.35">
      <c r="D6" s="141" t="s">
        <v>44</v>
      </c>
      <c r="E6" s="163" t="str">
        <f>IF('1. Project ID'!F14="","",'1. Project ID'!F14)</f>
        <v>Brisbane City Council</v>
      </c>
      <c r="F6" s="163"/>
      <c r="Q6" s="109"/>
      <c r="R6" s="113" t="s">
        <v>45</v>
      </c>
    </row>
    <row r="7" spans="2:20" ht="5.25" customHeight="1" x14ac:dyDescent="0.35"/>
    <row r="8" spans="2:20" ht="44.25" customHeight="1" x14ac:dyDescent="0.35">
      <c r="B8" s="124" t="s">
        <v>46</v>
      </c>
      <c r="D8" s="125" t="s">
        <v>47</v>
      </c>
      <c r="E8" s="125" t="s">
        <v>48</v>
      </c>
      <c r="F8" s="125" t="s">
        <v>49</v>
      </c>
      <c r="G8" s="125" t="s">
        <v>50</v>
      </c>
      <c r="H8" s="125" t="s">
        <v>51</v>
      </c>
      <c r="I8" s="125" t="s">
        <v>52</v>
      </c>
      <c r="J8" s="125" t="s">
        <v>53</v>
      </c>
      <c r="K8" s="125" t="s">
        <v>54</v>
      </c>
      <c r="L8" s="125" t="s">
        <v>55</v>
      </c>
      <c r="M8" s="125" t="s">
        <v>56</v>
      </c>
      <c r="N8" s="125" t="s">
        <v>57</v>
      </c>
      <c r="O8" s="125" t="s">
        <v>58</v>
      </c>
      <c r="P8" s="126" t="s">
        <v>59</v>
      </c>
      <c r="Q8" s="126" t="s">
        <v>60</v>
      </c>
      <c r="R8" s="126" t="s">
        <v>61</v>
      </c>
      <c r="S8" s="125" t="s">
        <v>62</v>
      </c>
      <c r="T8" s="125" t="s">
        <v>63</v>
      </c>
    </row>
    <row r="9" spans="2:20" ht="70" customHeight="1" x14ac:dyDescent="0.35">
      <c r="B9" s="127" t="s">
        <v>64</v>
      </c>
      <c r="D9" s="128" t="s">
        <v>65</v>
      </c>
      <c r="E9" s="128" t="s">
        <v>66</v>
      </c>
      <c r="F9" s="128" t="s">
        <v>67</v>
      </c>
      <c r="G9" s="128" t="s">
        <v>68</v>
      </c>
      <c r="H9" s="128" t="s">
        <v>69</v>
      </c>
      <c r="I9" s="128" t="s">
        <v>70</v>
      </c>
      <c r="J9" s="128" t="s">
        <v>71</v>
      </c>
      <c r="K9" s="128" t="s">
        <v>72</v>
      </c>
      <c r="L9" s="129" t="s">
        <v>73</v>
      </c>
      <c r="M9" s="128" t="s">
        <v>74</v>
      </c>
      <c r="N9" s="128" t="s">
        <v>75</v>
      </c>
      <c r="O9" s="128" t="s">
        <v>76</v>
      </c>
      <c r="P9" s="128" t="s">
        <v>77</v>
      </c>
      <c r="Q9" s="128" t="s">
        <v>78</v>
      </c>
      <c r="R9" s="128" t="s">
        <v>79</v>
      </c>
      <c r="S9" s="128" t="s">
        <v>80</v>
      </c>
      <c r="T9" s="128" t="s">
        <v>81</v>
      </c>
    </row>
    <row r="10" spans="2:20" ht="29" x14ac:dyDescent="0.35">
      <c r="B10" s="142">
        <f>IF(D10="",0,1)</f>
        <v>1</v>
      </c>
      <c r="D10" s="144">
        <f>IF(AND(E10="",K10=""),"",1)</f>
        <v>1</v>
      </c>
      <c r="E10" s="105" t="s">
        <v>82</v>
      </c>
      <c r="F10" s="145">
        <f>IF(E10="","",_xlfn.XLOOKUP(E10,'Category Works List'!$A$2:$P$2,'Category Works List'!$A$1:$P$1,"NA",0))</f>
        <v>7</v>
      </c>
      <c r="G10" s="105" t="s">
        <v>83</v>
      </c>
      <c r="H10" s="146">
        <f>IF(G10="","",_xlfn.XLOOKUP(G10,'4. Summary of Resilience Works'!$F$10:$F$57,'4. Summary of Resilience Works'!$E$10:$E$57,"NA",0))</f>
        <v>7.01</v>
      </c>
      <c r="I10" s="105" t="s">
        <v>84</v>
      </c>
      <c r="J10" s="146" t="str">
        <f>IF(I10="","",_xlfn.XLOOKUP(I10,'3. Trades'!$D$4:$D$52,'3. Trades'!$C$4:$C$52,"#NA",0))</f>
        <v>CL</v>
      </c>
      <c r="K10" s="106" t="s">
        <v>85</v>
      </c>
      <c r="L10" s="107" t="s">
        <v>86</v>
      </c>
      <c r="M10" s="107">
        <v>150</v>
      </c>
      <c r="N10" s="107" t="s">
        <v>87</v>
      </c>
      <c r="O10" s="108">
        <v>55</v>
      </c>
      <c r="P10" s="109"/>
      <c r="Q10" s="147">
        <f>IF(O10="","",IF(L10="Yes",M10*O10,""))</f>
        <v>8250</v>
      </c>
      <c r="R10" s="147" t="str">
        <f>IF(O10="","",IF(L10&lt;&gt;"Yes",M10*O10,""))</f>
        <v/>
      </c>
      <c r="S10" s="148">
        <f>IF(AND(M10="",O10=""),"",M10*O10)</f>
        <v>8250</v>
      </c>
      <c r="T10" s="106"/>
    </row>
    <row r="11" spans="2:20" x14ac:dyDescent="0.35">
      <c r="B11" s="142">
        <f>IF(D11="",0,1)</f>
        <v>1</v>
      </c>
      <c r="D11" s="144">
        <f>IF(AND(E11="",K11=""),"",MAX($D$10:D10)+1)</f>
        <v>2</v>
      </c>
      <c r="E11" s="105" t="s">
        <v>88</v>
      </c>
      <c r="F11" s="145">
        <f>IF(E11="","",_xlfn.XLOOKUP(E11,'Category Works List'!$A$2:$P$2,'Category Works List'!$A$1:$P$1,"NA",0))</f>
        <v>4</v>
      </c>
      <c r="G11" s="105" t="s">
        <v>89</v>
      </c>
      <c r="H11" s="146">
        <f>IF(G11="","",_xlfn.XLOOKUP(G11,'4. Summary of Resilience Works'!$F$10:$F$57,'4. Summary of Resilience Works'!$E$10:$E$57,"NA",0))</f>
        <v>4.01</v>
      </c>
      <c r="I11" s="105" t="s">
        <v>84</v>
      </c>
      <c r="J11" s="146" t="str">
        <f>IF(I11="","",_xlfn.XLOOKUP(I11,'3. Trades'!$D$4:$D$52,'3. Trades'!$C$4:$C$52,"#NA",0))</f>
        <v>CL</v>
      </c>
      <c r="K11" s="106" t="s">
        <v>90</v>
      </c>
      <c r="L11" s="107" t="s">
        <v>86</v>
      </c>
      <c r="M11" s="107">
        <v>40</v>
      </c>
      <c r="N11" s="107" t="s">
        <v>87</v>
      </c>
      <c r="O11" s="108">
        <v>35</v>
      </c>
      <c r="P11" s="109"/>
      <c r="Q11" s="147">
        <f>IF(O11="","",IF(L11="Yes",M11*O11,""))</f>
        <v>1400</v>
      </c>
      <c r="R11" s="147" t="str">
        <f>IF(O11="","",IF(L11&lt;&gt;"Yes",M11*O11,""))</f>
        <v/>
      </c>
      <c r="S11" s="148">
        <f>IF(AND(M11="",O11=""),"",M11*O11)</f>
        <v>1400</v>
      </c>
      <c r="T11" s="106"/>
    </row>
    <row r="12" spans="2:20" x14ac:dyDescent="0.35">
      <c r="B12" s="142">
        <f>IF(D12="",0,1)</f>
        <v>1</v>
      </c>
      <c r="D12" s="144">
        <f>IF(AND(E12="",K12=""),"",MAX($D$10:D11)+1)</f>
        <v>3</v>
      </c>
      <c r="E12" s="105" t="s">
        <v>91</v>
      </c>
      <c r="F12" s="145">
        <f>IF(E12="","",_xlfn.XLOOKUP(E12,'Category Works List'!$A$2:$P$2,'Category Works List'!$A$1:$P$1,"NA",0))</f>
        <v>10</v>
      </c>
      <c r="G12" s="105" t="s">
        <v>92</v>
      </c>
      <c r="H12" s="146">
        <f>IF(G12="","",_xlfn.XLOOKUP(G12,'4. Summary of Resilience Works'!$F$10:$F$57,'4. Summary of Resilience Works'!$E$10:$E$57,"NA",0))</f>
        <v>10.01</v>
      </c>
      <c r="I12" s="105" t="s">
        <v>93</v>
      </c>
      <c r="J12" s="146" t="str">
        <f>IF(I12="","",_xlfn.XLOOKUP(I12,'3. Trades'!$D$4:$D$52,'3. Trades'!$C$4:$C$52,"#NA",0))</f>
        <v>CP</v>
      </c>
      <c r="K12" s="139" t="s">
        <v>94</v>
      </c>
      <c r="L12" s="107" t="s">
        <v>86</v>
      </c>
      <c r="M12" s="107">
        <v>5</v>
      </c>
      <c r="N12" s="107" t="s">
        <v>95</v>
      </c>
      <c r="O12" s="108">
        <v>920</v>
      </c>
      <c r="P12" s="109"/>
      <c r="Q12" s="147">
        <f>IF(O12="","",IF(L12="Yes",M12*O12,""))</f>
        <v>4600</v>
      </c>
      <c r="R12" s="147" t="str">
        <f>IF(O12="","",IF(L12&lt;&gt;"Yes",M12*O12,""))</f>
        <v/>
      </c>
      <c r="S12" s="148">
        <f>IF(AND(M12="",O12=""),"",M12*O12)</f>
        <v>4600</v>
      </c>
      <c r="T12" s="106"/>
    </row>
    <row r="13" spans="2:20" x14ac:dyDescent="0.35">
      <c r="B13" s="142">
        <f>IF(D13="",0,1)</f>
        <v>1</v>
      </c>
      <c r="D13" s="144">
        <f>IF(AND(E13="",K13=""),"",MAX($D$10:D12)+1)</f>
        <v>4</v>
      </c>
      <c r="E13" s="105" t="s">
        <v>96</v>
      </c>
      <c r="F13" s="145">
        <f>IF(E13="","",_xlfn.XLOOKUP(E13,'Category Works List'!$A$2:$P$2,'Category Works List'!$A$1:$P$1,"NA",0))</f>
        <v>6</v>
      </c>
      <c r="G13" s="105" t="s">
        <v>97</v>
      </c>
      <c r="H13" s="146">
        <f>IF(G13="","",_xlfn.XLOOKUP(G13,'4. Summary of Resilience Works'!$F$10:$F$57,'4. Summary of Resilience Works'!$E$10:$E$57,"NA",0))</f>
        <v>6.01</v>
      </c>
      <c r="I13" s="105" t="s">
        <v>98</v>
      </c>
      <c r="J13" s="146" t="str">
        <f>IF(I13="","",_xlfn.XLOOKUP(I13,'3. Trades'!$D$4:$D$52,'3. Trades'!$C$4:$C$52,"#NA",0))</f>
        <v>FC</v>
      </c>
      <c r="K13" s="106" t="s">
        <v>99</v>
      </c>
      <c r="L13" s="107" t="s">
        <v>86</v>
      </c>
      <c r="M13" s="107">
        <v>45</v>
      </c>
      <c r="N13" s="107" t="s">
        <v>87</v>
      </c>
      <c r="O13" s="108">
        <v>15</v>
      </c>
      <c r="P13" s="109"/>
      <c r="Q13" s="147">
        <f>IF(O13="","",IF(L13="Yes",M13*O13,""))</f>
        <v>675</v>
      </c>
      <c r="R13" s="147" t="str">
        <f>IF(O13="","",IF(L13&lt;&gt;"Yes",M13*O13,""))</f>
        <v/>
      </c>
      <c r="S13" s="148">
        <f>IF(AND(M13="",O13=""),"",M13*O13)</f>
        <v>675</v>
      </c>
      <c r="T13" s="106"/>
    </row>
    <row r="14" spans="2:20" ht="29" x14ac:dyDescent="0.35">
      <c r="B14" s="142">
        <f t="shared" ref="B14:B72" si="0">IF(D14="",0,1)</f>
        <v>1</v>
      </c>
      <c r="D14" s="144">
        <f>IF(AND(E14="",K14=""),"",MAX($D$10:D13)+1)</f>
        <v>5</v>
      </c>
      <c r="E14" s="105" t="s">
        <v>96</v>
      </c>
      <c r="F14" s="145">
        <f>IF(E14="","",_xlfn.XLOOKUP(E14,'Category Works List'!$A$2:$P$2,'Category Works List'!$A$1:$P$1,"NA",0))</f>
        <v>6</v>
      </c>
      <c r="G14" s="105" t="s">
        <v>97</v>
      </c>
      <c r="H14" s="146">
        <f>IF(G14="","",_xlfn.XLOOKUP(G14,'4. Summary of Resilience Works'!$F$10:$F$57,'4. Summary of Resilience Works'!$E$10:$E$57,"NA",0))</f>
        <v>6.01</v>
      </c>
      <c r="I14" s="105" t="s">
        <v>98</v>
      </c>
      <c r="J14" s="146" t="str">
        <f>IF(I14="","",_xlfn.XLOOKUP(I14,'3. Trades'!$D$4:$D$52,'3. Trades'!$C$4:$C$52,"#NA",0))</f>
        <v>FC</v>
      </c>
      <c r="K14" s="156" t="s">
        <v>100</v>
      </c>
      <c r="L14" s="107" t="s">
        <v>86</v>
      </c>
      <c r="M14" s="107">
        <v>45</v>
      </c>
      <c r="N14" s="107" t="s">
        <v>87</v>
      </c>
      <c r="O14" s="108">
        <v>30</v>
      </c>
      <c r="P14" s="109" t="s">
        <v>101</v>
      </c>
      <c r="Q14" s="147">
        <f t="shared" ref="Q14:Q77" si="1">IF(O14="","",IF(L14="Yes",M14*O14,""))</f>
        <v>1350</v>
      </c>
      <c r="R14" s="147"/>
      <c r="S14" s="148">
        <f t="shared" ref="S14:S77" si="2">IF(AND(M14="",O14=""),"",M14*O14)</f>
        <v>1350</v>
      </c>
      <c r="T14" s="106"/>
    </row>
    <row r="15" spans="2:20" ht="29" x14ac:dyDescent="0.35">
      <c r="B15" s="142">
        <f t="shared" si="0"/>
        <v>1</v>
      </c>
      <c r="D15" s="144">
        <f>IF(AND(E15="",K15=""),"",MAX($D$10:D14)+1)</f>
        <v>6</v>
      </c>
      <c r="E15" s="105" t="s">
        <v>102</v>
      </c>
      <c r="F15" s="145">
        <f>IF(E15="","",_xlfn.XLOOKUP(E15,'Category Works List'!$A$2:$P$2,'Category Works List'!$A$1:$P$1,"NA",0))</f>
        <v>12</v>
      </c>
      <c r="G15" s="105" t="s">
        <v>103</v>
      </c>
      <c r="H15" s="146">
        <f>IF(G15="","",_xlfn.XLOOKUP(G15,'4. Summary of Resilience Works'!$F$10:$F$57,'4. Summary of Resilience Works'!$E$10:$E$57,"NA",0))</f>
        <v>12.04</v>
      </c>
      <c r="I15" s="105" t="s">
        <v>104</v>
      </c>
      <c r="J15" s="146" t="str">
        <f>IF(I15="","",_xlfn.XLOOKUP(I15,'3. Trades'!$D$4:$D$52,'3. Trades'!$C$4:$C$52,"#NA",0))</f>
        <v>ALL</v>
      </c>
      <c r="K15" s="106" t="s">
        <v>105</v>
      </c>
      <c r="L15" s="107" t="s">
        <v>86</v>
      </c>
      <c r="M15" s="107">
        <v>1.2</v>
      </c>
      <c r="N15" s="107" t="s">
        <v>106</v>
      </c>
      <c r="O15" s="108">
        <v>150</v>
      </c>
      <c r="P15" s="109"/>
      <c r="Q15" s="147">
        <f t="shared" si="1"/>
        <v>180</v>
      </c>
      <c r="R15" s="147" t="str">
        <f t="shared" ref="R15:R72" si="3">IF(O15="","",IF(L15&lt;&gt;"Yes",M15*O15,""))</f>
        <v/>
      </c>
      <c r="S15" s="148">
        <f t="shared" si="2"/>
        <v>180</v>
      </c>
      <c r="T15" s="106"/>
    </row>
    <row r="16" spans="2:20" ht="29" x14ac:dyDescent="0.35">
      <c r="B16" s="142">
        <f t="shared" si="0"/>
        <v>1</v>
      </c>
      <c r="D16" s="144">
        <f>IF(AND(E16="",K16=""),"",MAX($D$10:D15)+1)</f>
        <v>7</v>
      </c>
      <c r="E16" s="105" t="s">
        <v>107</v>
      </c>
      <c r="F16" s="145">
        <f>IF(E16="","",_xlfn.XLOOKUP(E16,'Category Works List'!$A$2:$P$2,'Category Works List'!$A$1:$P$1,"NA",0))</f>
        <v>15</v>
      </c>
      <c r="G16" s="105" t="s">
        <v>108</v>
      </c>
      <c r="H16" s="146">
        <f>IF(G16="","",_xlfn.XLOOKUP(G16,'4. Summary of Resilience Works'!$F$10:$F$57,'4. Summary of Resilience Works'!$E$10:$E$57,"NA",0))</f>
        <v>15.02</v>
      </c>
      <c r="I16" s="105" t="s">
        <v>109</v>
      </c>
      <c r="J16" s="146" t="str">
        <f>IF(I16="","",_xlfn.XLOOKUP(I16,'3. Trades'!$D$4:$D$52,'3. Trades'!$C$4:$C$52,"#NA",0))</f>
        <v>SW</v>
      </c>
      <c r="K16" s="106" t="s">
        <v>110</v>
      </c>
      <c r="L16" s="107" t="s">
        <v>111</v>
      </c>
      <c r="M16" s="107">
        <v>40</v>
      </c>
      <c r="N16" s="107" t="s">
        <v>87</v>
      </c>
      <c r="O16" s="108">
        <v>100</v>
      </c>
      <c r="P16" s="109"/>
      <c r="Q16" s="147" t="str">
        <f t="shared" si="1"/>
        <v/>
      </c>
      <c r="R16" s="147">
        <f t="shared" si="3"/>
        <v>4000</v>
      </c>
      <c r="S16" s="148">
        <f t="shared" si="2"/>
        <v>4000</v>
      </c>
      <c r="T16" s="106"/>
    </row>
    <row r="17" spans="2:20" ht="29" x14ac:dyDescent="0.35">
      <c r="B17" s="142">
        <f t="shared" si="0"/>
        <v>1</v>
      </c>
      <c r="D17" s="144">
        <f>IF(AND(E17="",K17=""),"",MAX($D$10:D16)+1)</f>
        <v>8</v>
      </c>
      <c r="E17" s="105" t="s">
        <v>112</v>
      </c>
      <c r="F17" s="145">
        <f>IF(E17="","",_xlfn.XLOOKUP(E17,'Category Works List'!$A$2:$P$2,'Category Works List'!$A$1:$P$1,"NA",0))</f>
        <v>1</v>
      </c>
      <c r="G17" s="105" t="s">
        <v>113</v>
      </c>
      <c r="H17" s="146">
        <f>IF(G17="","",_xlfn.XLOOKUP(G17,'4. Summary of Resilience Works'!$F$10:$F$57,'4. Summary of Resilience Works'!$E$10:$E$57,"NA",0))</f>
        <v>1.01</v>
      </c>
      <c r="I17" s="105" t="s">
        <v>114</v>
      </c>
      <c r="J17" s="146" t="str">
        <f>IF(I17="","",_xlfn.XLOOKUP(I17,'3. Trades'!$D$4:$D$52,'3. Trades'!$C$4:$C$52,"#NA",0))</f>
        <v>EL</v>
      </c>
      <c r="K17" s="106" t="s">
        <v>115</v>
      </c>
      <c r="L17" s="107" t="s">
        <v>86</v>
      </c>
      <c r="M17" s="107">
        <v>1</v>
      </c>
      <c r="N17" s="107" t="s">
        <v>95</v>
      </c>
      <c r="O17" s="108">
        <v>1200</v>
      </c>
      <c r="P17" s="109"/>
      <c r="Q17" s="147">
        <f t="shared" si="1"/>
        <v>1200</v>
      </c>
      <c r="R17" s="147" t="str">
        <f t="shared" si="3"/>
        <v/>
      </c>
      <c r="S17" s="148">
        <f t="shared" si="2"/>
        <v>1200</v>
      </c>
      <c r="T17" s="106"/>
    </row>
    <row r="18" spans="2:20" x14ac:dyDescent="0.35">
      <c r="B18" s="142">
        <f t="shared" si="0"/>
        <v>0</v>
      </c>
      <c r="D18" s="144" t="str">
        <f>IF(AND(E18="",K18=""),"",MAX($D$10:D17)+1)</f>
        <v/>
      </c>
      <c r="E18" s="105"/>
      <c r="F18" s="145" t="str">
        <f>IF(E18="","",_xlfn.XLOOKUP(E18,'Category Works List'!$A$2:$P$2,'Category Works List'!$A$1:$P$1,"NA",0))</f>
        <v/>
      </c>
      <c r="G18" s="105"/>
      <c r="H18" s="146" t="str">
        <f>IF(G18="","",_xlfn.XLOOKUP(G18,'4. Summary of Resilience Works'!$F$10:$F$57,'4. Summary of Resilience Works'!$E$10:$E$57,"NA",0))</f>
        <v/>
      </c>
      <c r="I18" s="105"/>
      <c r="J18" s="146" t="str">
        <f>IF(I18="","",_xlfn.XLOOKUP(I18,'3. Trades'!$D$4:$D$52,'3. Trades'!$C$4:$C$52,"#NA",0))</f>
        <v/>
      </c>
      <c r="K18" s="106"/>
      <c r="L18" s="107"/>
      <c r="M18" s="107"/>
      <c r="N18" s="107"/>
      <c r="O18" s="108"/>
      <c r="P18" s="109"/>
      <c r="Q18" s="147" t="str">
        <f t="shared" si="1"/>
        <v/>
      </c>
      <c r="R18" s="147" t="str">
        <f t="shared" si="3"/>
        <v/>
      </c>
      <c r="S18" s="148" t="str">
        <f t="shared" si="2"/>
        <v/>
      </c>
      <c r="T18" s="106"/>
    </row>
    <row r="19" spans="2:20" x14ac:dyDescent="0.35">
      <c r="B19" s="142">
        <f t="shared" si="0"/>
        <v>0</v>
      </c>
      <c r="D19" s="144" t="str">
        <f>IF(AND(E19="",K19=""),"",MAX($D$10:D18)+1)</f>
        <v/>
      </c>
      <c r="E19" s="105"/>
      <c r="F19" s="145" t="str">
        <f>IF(E19="","",_xlfn.XLOOKUP(E19,'Category Works List'!$A$2:$P$2,'Category Works List'!$A$1:$P$1,"NA",0))</f>
        <v/>
      </c>
      <c r="G19" s="105"/>
      <c r="H19" s="146" t="str">
        <f>IF(G19="","",_xlfn.XLOOKUP(G19,'4. Summary of Resilience Works'!$F$10:$F$57,'4. Summary of Resilience Works'!$E$10:$E$57,"NA",0))</f>
        <v/>
      </c>
      <c r="I19" s="105"/>
      <c r="J19" s="146" t="str">
        <f>IF(I19="","",_xlfn.XLOOKUP(I19,'3. Trades'!$D$4:$D$52,'3. Trades'!$C$4:$C$52,"#NA",0))</f>
        <v/>
      </c>
      <c r="K19" s="106"/>
      <c r="L19" s="107"/>
      <c r="M19" s="107"/>
      <c r="N19" s="107"/>
      <c r="O19" s="108"/>
      <c r="P19" s="109"/>
      <c r="Q19" s="147" t="str">
        <f t="shared" si="1"/>
        <v/>
      </c>
      <c r="R19" s="147" t="str">
        <f t="shared" si="3"/>
        <v/>
      </c>
      <c r="S19" s="148" t="str">
        <f t="shared" si="2"/>
        <v/>
      </c>
      <c r="T19" s="106"/>
    </row>
    <row r="20" spans="2:20" x14ac:dyDescent="0.35">
      <c r="B20" s="142">
        <f t="shared" si="0"/>
        <v>0</v>
      </c>
      <c r="D20" s="144" t="str">
        <f>IF(AND(E20="",K20=""),"",MAX($D$10:D19)+1)</f>
        <v/>
      </c>
      <c r="E20" s="105"/>
      <c r="F20" s="145" t="str">
        <f>IF(E20="","",_xlfn.XLOOKUP(E20,'Category Works List'!$A$2:$P$2,'Category Works List'!$A$1:$P$1,"NA",0))</f>
        <v/>
      </c>
      <c r="G20" s="105"/>
      <c r="H20" s="146" t="str">
        <f>IF(G20="","",_xlfn.XLOOKUP(G20,'4. Summary of Resilience Works'!$F$10:$F$57,'4. Summary of Resilience Works'!$E$10:$E$57,"NA",0))</f>
        <v/>
      </c>
      <c r="I20" s="105"/>
      <c r="J20" s="146" t="str">
        <f>IF(I20="","",_xlfn.XLOOKUP(I20,'3. Trades'!$D$4:$D$52,'3. Trades'!$C$4:$C$52,"#NA",0))</f>
        <v/>
      </c>
      <c r="K20" s="106"/>
      <c r="L20" s="107"/>
      <c r="M20" s="107"/>
      <c r="N20" s="107"/>
      <c r="O20" s="108"/>
      <c r="P20" s="109"/>
      <c r="Q20" s="147" t="str">
        <f t="shared" si="1"/>
        <v/>
      </c>
      <c r="R20" s="147" t="str">
        <f t="shared" si="3"/>
        <v/>
      </c>
      <c r="S20" s="148" t="str">
        <f t="shared" si="2"/>
        <v/>
      </c>
      <c r="T20" s="106"/>
    </row>
    <row r="21" spans="2:20" x14ac:dyDescent="0.35">
      <c r="B21" s="142">
        <f t="shared" si="0"/>
        <v>0</v>
      </c>
      <c r="D21" s="144" t="str">
        <f>IF(AND(E21="",K21=""),"",MAX($D$10:D20)+1)</f>
        <v/>
      </c>
      <c r="E21" s="105"/>
      <c r="F21" s="145" t="str">
        <f>IF(E21="","",_xlfn.XLOOKUP(E21,'Category Works List'!$A$2:$P$2,'Category Works List'!$A$1:$P$1,"NA",0))</f>
        <v/>
      </c>
      <c r="G21" s="105"/>
      <c r="H21" s="146" t="str">
        <f>IF(G21="","",_xlfn.XLOOKUP(G21,'4. Summary of Resilience Works'!$F$10:$F$57,'4. Summary of Resilience Works'!$E$10:$E$57,"NA",0))</f>
        <v/>
      </c>
      <c r="I21" s="105"/>
      <c r="J21" s="146" t="str">
        <f>IF(I21="","",_xlfn.XLOOKUP(I21,'3. Trades'!$D$4:$D$52,'3. Trades'!$C$4:$C$52,"#NA",0))</f>
        <v/>
      </c>
      <c r="K21" s="106"/>
      <c r="L21" s="107"/>
      <c r="M21" s="107"/>
      <c r="N21" s="107"/>
      <c r="O21" s="108"/>
      <c r="P21" s="109"/>
      <c r="Q21" s="147" t="str">
        <f t="shared" si="1"/>
        <v/>
      </c>
      <c r="R21" s="147" t="str">
        <f t="shared" si="3"/>
        <v/>
      </c>
      <c r="S21" s="148" t="str">
        <f t="shared" si="2"/>
        <v/>
      </c>
      <c r="T21" s="106"/>
    </row>
    <row r="22" spans="2:20" x14ac:dyDescent="0.35">
      <c r="B22" s="142">
        <f t="shared" si="0"/>
        <v>0</v>
      </c>
      <c r="D22" s="144" t="str">
        <f>IF(AND(E22="",K22=""),"",MAX($D$10:D21)+1)</f>
        <v/>
      </c>
      <c r="E22" s="105"/>
      <c r="F22" s="145" t="str">
        <f>IF(E22="","",_xlfn.XLOOKUP(E22,'Category Works List'!$A$2:$P$2,'Category Works List'!$A$1:$P$1,"NA",0))</f>
        <v/>
      </c>
      <c r="G22" s="105"/>
      <c r="H22" s="146" t="str">
        <f>IF(G22="","",_xlfn.XLOOKUP(G22,'4. Summary of Resilience Works'!$F$10:$F$57,'4. Summary of Resilience Works'!$E$10:$E$57,"NA",0))</f>
        <v/>
      </c>
      <c r="I22" s="105"/>
      <c r="J22" s="146" t="str">
        <f>IF(I22="","",_xlfn.XLOOKUP(I22,'3. Trades'!$D$4:$D$52,'3. Trades'!$C$4:$C$52,"#NA",0))</f>
        <v/>
      </c>
      <c r="K22" s="106"/>
      <c r="L22" s="107"/>
      <c r="M22" s="107"/>
      <c r="N22" s="107"/>
      <c r="O22" s="108"/>
      <c r="P22" s="109"/>
      <c r="Q22" s="147" t="str">
        <f t="shared" si="1"/>
        <v/>
      </c>
      <c r="R22" s="147" t="str">
        <f t="shared" si="3"/>
        <v/>
      </c>
      <c r="S22" s="148" t="str">
        <f t="shared" si="2"/>
        <v/>
      </c>
      <c r="T22" s="106"/>
    </row>
    <row r="23" spans="2:20" x14ac:dyDescent="0.35">
      <c r="B23" s="142">
        <f t="shared" si="0"/>
        <v>0</v>
      </c>
      <c r="D23" s="144" t="str">
        <f>IF(AND(E23="",K23=""),"",MAX($D$10:D22)+1)</f>
        <v/>
      </c>
      <c r="E23" s="105"/>
      <c r="F23" s="145" t="str">
        <f>IF(E23="","",_xlfn.XLOOKUP(E23,'Category Works List'!$A$2:$P$2,'Category Works List'!$A$1:$P$1,"NA",0))</f>
        <v/>
      </c>
      <c r="G23" s="105"/>
      <c r="H23" s="146" t="str">
        <f>IF(G23="","",_xlfn.XLOOKUP(G23,'4. Summary of Resilience Works'!$F$10:$F$57,'4. Summary of Resilience Works'!$E$10:$E$57,"NA",0))</f>
        <v/>
      </c>
      <c r="I23" s="105"/>
      <c r="J23" s="146" t="str">
        <f>IF(I23="","",_xlfn.XLOOKUP(I23,'3. Trades'!$D$4:$D$52,'3. Trades'!$C$4:$C$52,"#NA",0))</f>
        <v/>
      </c>
      <c r="K23" s="106"/>
      <c r="L23" s="107"/>
      <c r="M23" s="107"/>
      <c r="N23" s="107"/>
      <c r="O23" s="108"/>
      <c r="P23" s="109"/>
      <c r="Q23" s="147" t="str">
        <f t="shared" si="1"/>
        <v/>
      </c>
      <c r="R23" s="147" t="str">
        <f t="shared" si="3"/>
        <v/>
      </c>
      <c r="S23" s="148" t="str">
        <f t="shared" si="2"/>
        <v/>
      </c>
      <c r="T23" s="106"/>
    </row>
    <row r="24" spans="2:20" x14ac:dyDescent="0.35">
      <c r="B24" s="142">
        <f t="shared" si="0"/>
        <v>0</v>
      </c>
      <c r="D24" s="144" t="str">
        <f>IF(AND(E24="",K24=""),"",MAX($D$10:D23)+1)</f>
        <v/>
      </c>
      <c r="E24" s="105"/>
      <c r="F24" s="145" t="str">
        <f>IF(E24="","",_xlfn.XLOOKUP(E24,'Category Works List'!$A$2:$P$2,'Category Works List'!$A$1:$P$1,"NA",0))</f>
        <v/>
      </c>
      <c r="G24" s="105"/>
      <c r="H24" s="146" t="str">
        <f>IF(G24="","",_xlfn.XLOOKUP(G24,'4. Summary of Resilience Works'!$F$10:$F$57,'4. Summary of Resilience Works'!$E$10:$E$57,"NA",0))</f>
        <v/>
      </c>
      <c r="I24" s="105"/>
      <c r="J24" s="146" t="str">
        <f>IF(I24="","",_xlfn.XLOOKUP(I24,'3. Trades'!$D$4:$D$52,'3. Trades'!$C$4:$C$52,"#NA",0))</f>
        <v/>
      </c>
      <c r="K24" s="106"/>
      <c r="L24" s="107"/>
      <c r="M24" s="107"/>
      <c r="N24" s="107"/>
      <c r="O24" s="108"/>
      <c r="P24" s="109"/>
      <c r="Q24" s="147" t="str">
        <f t="shared" si="1"/>
        <v/>
      </c>
      <c r="R24" s="147" t="str">
        <f t="shared" si="3"/>
        <v/>
      </c>
      <c r="S24" s="148" t="str">
        <f t="shared" si="2"/>
        <v/>
      </c>
      <c r="T24" s="106"/>
    </row>
    <row r="25" spans="2:20" x14ac:dyDescent="0.35">
      <c r="B25" s="142">
        <f t="shared" si="0"/>
        <v>0</v>
      </c>
      <c r="D25" s="144" t="str">
        <f>IF(AND(E25="",K25=""),"",MAX($D$10:D24)+1)</f>
        <v/>
      </c>
      <c r="E25" s="105"/>
      <c r="F25" s="145" t="str">
        <f>IF(E25="","",_xlfn.XLOOKUP(E25,'Category Works List'!$A$2:$P$2,'Category Works List'!$A$1:$P$1,"NA",0))</f>
        <v/>
      </c>
      <c r="G25" s="105"/>
      <c r="H25" s="146" t="str">
        <f>IF(G25="","",_xlfn.XLOOKUP(G25,'4. Summary of Resilience Works'!$F$10:$F$57,'4. Summary of Resilience Works'!$E$10:$E$57,"NA",0))</f>
        <v/>
      </c>
      <c r="I25" s="105"/>
      <c r="J25" s="146" t="str">
        <f>IF(I25="","",_xlfn.XLOOKUP(I25,'3. Trades'!$D$4:$D$52,'3. Trades'!$C$4:$C$52,"#NA",0))</f>
        <v/>
      </c>
      <c r="K25" s="106"/>
      <c r="L25" s="107"/>
      <c r="M25" s="107"/>
      <c r="N25" s="107"/>
      <c r="O25" s="108"/>
      <c r="P25" s="109"/>
      <c r="Q25" s="147" t="str">
        <f t="shared" si="1"/>
        <v/>
      </c>
      <c r="R25" s="147" t="str">
        <f t="shared" si="3"/>
        <v/>
      </c>
      <c r="S25" s="148" t="str">
        <f t="shared" si="2"/>
        <v/>
      </c>
      <c r="T25" s="106"/>
    </row>
    <row r="26" spans="2:20" x14ac:dyDescent="0.35">
      <c r="B26" s="142">
        <f t="shared" si="0"/>
        <v>0</v>
      </c>
      <c r="D26" s="144" t="str">
        <f>IF(AND(E26="",K26=""),"",MAX($D$10:D25)+1)</f>
        <v/>
      </c>
      <c r="E26" s="105"/>
      <c r="F26" s="145" t="str">
        <f>IF(E26="","",_xlfn.XLOOKUP(E26,'Category Works List'!$A$2:$P$2,'Category Works List'!$A$1:$P$1,"NA",0))</f>
        <v/>
      </c>
      <c r="G26" s="105"/>
      <c r="H26" s="146" t="str">
        <f>IF(G26="","",_xlfn.XLOOKUP(G26,'4. Summary of Resilience Works'!$F$10:$F$57,'4. Summary of Resilience Works'!$E$10:$E$57,"NA",0))</f>
        <v/>
      </c>
      <c r="I26" s="105"/>
      <c r="J26" s="146" t="str">
        <f>IF(I26="","",_xlfn.XLOOKUP(I26,'3. Trades'!$D$4:$D$52,'3. Trades'!$C$4:$C$52,"#NA",0))</f>
        <v/>
      </c>
      <c r="K26" s="106"/>
      <c r="L26" s="107"/>
      <c r="M26" s="107"/>
      <c r="N26" s="107"/>
      <c r="O26" s="108"/>
      <c r="P26" s="109"/>
      <c r="Q26" s="147" t="str">
        <f t="shared" si="1"/>
        <v/>
      </c>
      <c r="R26" s="147" t="str">
        <f t="shared" si="3"/>
        <v/>
      </c>
      <c r="S26" s="148" t="str">
        <f t="shared" si="2"/>
        <v/>
      </c>
      <c r="T26" s="106"/>
    </row>
    <row r="27" spans="2:20" x14ac:dyDescent="0.35">
      <c r="B27" s="142">
        <f t="shared" si="0"/>
        <v>0</v>
      </c>
      <c r="D27" s="144" t="str">
        <f>IF(AND(E27="",K27=""),"",MAX($D$10:D26)+1)</f>
        <v/>
      </c>
      <c r="E27" s="105"/>
      <c r="F27" s="145" t="str">
        <f>IF(E27="","",_xlfn.XLOOKUP(E27,'Category Works List'!$A$2:$P$2,'Category Works List'!$A$1:$P$1,"NA",0))</f>
        <v/>
      </c>
      <c r="G27" s="105"/>
      <c r="H27" s="146" t="str">
        <f>IF(G27="","",_xlfn.XLOOKUP(G27,'4. Summary of Resilience Works'!$F$10:$F$57,'4. Summary of Resilience Works'!$E$10:$E$57,"NA",0))</f>
        <v/>
      </c>
      <c r="I27" s="105"/>
      <c r="J27" s="146" t="str">
        <f>IF(I27="","",_xlfn.XLOOKUP(I27,'3. Trades'!$D$4:$D$52,'3. Trades'!$C$4:$C$52,"#NA",0))</f>
        <v/>
      </c>
      <c r="K27" s="106"/>
      <c r="L27" s="107"/>
      <c r="M27" s="107"/>
      <c r="N27" s="107"/>
      <c r="O27" s="108"/>
      <c r="P27" s="109"/>
      <c r="Q27" s="147" t="str">
        <f t="shared" si="1"/>
        <v/>
      </c>
      <c r="R27" s="147" t="str">
        <f t="shared" si="3"/>
        <v/>
      </c>
      <c r="S27" s="148" t="str">
        <f t="shared" si="2"/>
        <v/>
      </c>
      <c r="T27" s="106"/>
    </row>
    <row r="28" spans="2:20" x14ac:dyDescent="0.35">
      <c r="B28" s="142">
        <f t="shared" si="0"/>
        <v>0</v>
      </c>
      <c r="D28" s="144" t="str">
        <f>IF(AND(E28="",K28=""),"",MAX($D$10:D27)+1)</f>
        <v/>
      </c>
      <c r="E28" s="105"/>
      <c r="F28" s="145" t="str">
        <f>IF(E28="","",_xlfn.XLOOKUP(E28,'Category Works List'!$A$2:$P$2,'Category Works List'!$A$1:$P$1,"NA",0))</f>
        <v/>
      </c>
      <c r="G28" s="105"/>
      <c r="H28" s="146" t="str">
        <f>IF(G28="","",_xlfn.XLOOKUP(G28,'4. Summary of Resilience Works'!$F$10:$F$57,'4. Summary of Resilience Works'!$E$10:$E$57,"NA",0))</f>
        <v/>
      </c>
      <c r="I28" s="105"/>
      <c r="J28" s="146" t="str">
        <f>IF(I28="","",_xlfn.XLOOKUP(I28,'3. Trades'!$D$4:$D$52,'3. Trades'!$C$4:$C$52,"#NA",0))</f>
        <v/>
      </c>
      <c r="K28" s="106"/>
      <c r="L28" s="107"/>
      <c r="M28" s="107"/>
      <c r="N28" s="107"/>
      <c r="O28" s="108"/>
      <c r="P28" s="109"/>
      <c r="Q28" s="147" t="str">
        <f t="shared" si="1"/>
        <v/>
      </c>
      <c r="R28" s="147" t="str">
        <f t="shared" si="3"/>
        <v/>
      </c>
      <c r="S28" s="148" t="str">
        <f t="shared" si="2"/>
        <v/>
      </c>
      <c r="T28" s="106"/>
    </row>
    <row r="29" spans="2:20" x14ac:dyDescent="0.35">
      <c r="B29" s="142">
        <f t="shared" si="0"/>
        <v>0</v>
      </c>
      <c r="D29" s="144" t="str">
        <f>IF(AND(E29="",K29=""),"",MAX($D$10:D28)+1)</f>
        <v/>
      </c>
      <c r="E29" s="105"/>
      <c r="F29" s="145" t="str">
        <f>IF(E29="","",_xlfn.XLOOKUP(E29,'Category Works List'!$A$2:$P$2,'Category Works List'!$A$1:$P$1,"NA",0))</f>
        <v/>
      </c>
      <c r="G29" s="105"/>
      <c r="H29" s="146" t="str">
        <f>IF(G29="","",_xlfn.XLOOKUP(G29,'4. Summary of Resilience Works'!$F$10:$F$57,'4. Summary of Resilience Works'!$E$10:$E$57,"NA",0))</f>
        <v/>
      </c>
      <c r="I29" s="105"/>
      <c r="J29" s="146" t="str">
        <f>IF(I29="","",_xlfn.XLOOKUP(I29,'3. Trades'!$D$4:$D$52,'3. Trades'!$C$4:$C$52,"#NA",0))</f>
        <v/>
      </c>
      <c r="K29" s="106"/>
      <c r="L29" s="107"/>
      <c r="M29" s="107"/>
      <c r="N29" s="107"/>
      <c r="O29" s="108"/>
      <c r="P29" s="109"/>
      <c r="Q29" s="147" t="str">
        <f t="shared" si="1"/>
        <v/>
      </c>
      <c r="R29" s="147" t="str">
        <f t="shared" si="3"/>
        <v/>
      </c>
      <c r="S29" s="148" t="str">
        <f t="shared" si="2"/>
        <v/>
      </c>
      <c r="T29" s="106"/>
    </row>
    <row r="30" spans="2:20" x14ac:dyDescent="0.35">
      <c r="B30" s="142">
        <f t="shared" si="0"/>
        <v>0</v>
      </c>
      <c r="D30" s="144" t="str">
        <f>IF(AND(E30="",K30=""),"",MAX($D$10:D29)+1)</f>
        <v/>
      </c>
      <c r="E30" s="105"/>
      <c r="F30" s="145" t="str">
        <f>IF(E30="","",_xlfn.XLOOKUP(E30,'Category Works List'!$A$2:$P$2,'Category Works List'!$A$1:$P$1,"NA",0))</f>
        <v/>
      </c>
      <c r="G30" s="105"/>
      <c r="H30" s="146" t="str">
        <f>IF(G30="","",_xlfn.XLOOKUP(G30,'4. Summary of Resilience Works'!$F$10:$F$57,'4. Summary of Resilience Works'!$E$10:$E$57,"NA",0))</f>
        <v/>
      </c>
      <c r="I30" s="105"/>
      <c r="J30" s="146" t="str">
        <f>IF(I30="","",_xlfn.XLOOKUP(I30,'3. Trades'!$D$4:$D$52,'3. Trades'!$C$4:$C$52,"#NA",0))</f>
        <v/>
      </c>
      <c r="K30" s="106"/>
      <c r="L30" s="107"/>
      <c r="M30" s="107"/>
      <c r="N30" s="107"/>
      <c r="O30" s="108"/>
      <c r="P30" s="109"/>
      <c r="Q30" s="147" t="str">
        <f t="shared" si="1"/>
        <v/>
      </c>
      <c r="R30" s="147" t="str">
        <f t="shared" si="3"/>
        <v/>
      </c>
      <c r="S30" s="148" t="str">
        <f t="shared" si="2"/>
        <v/>
      </c>
      <c r="T30" s="106"/>
    </row>
    <row r="31" spans="2:20" x14ac:dyDescent="0.35">
      <c r="B31" s="142">
        <f t="shared" si="0"/>
        <v>0</v>
      </c>
      <c r="D31" s="144" t="str">
        <f>IF(AND(E31="",K31=""),"",MAX($D$10:D30)+1)</f>
        <v/>
      </c>
      <c r="E31" s="105"/>
      <c r="F31" s="145" t="str">
        <f>IF(E31="","",_xlfn.XLOOKUP(E31,'Category Works List'!$A$2:$P$2,'Category Works List'!$A$1:$P$1,"NA",0))</f>
        <v/>
      </c>
      <c r="G31" s="105"/>
      <c r="H31" s="146" t="str">
        <f>IF(G31="","",_xlfn.XLOOKUP(G31,'4. Summary of Resilience Works'!$F$10:$F$57,'4. Summary of Resilience Works'!$E$10:$E$57,"NA",0))</f>
        <v/>
      </c>
      <c r="I31" s="105"/>
      <c r="J31" s="146" t="str">
        <f>IF(I31="","",_xlfn.XLOOKUP(I31,'3. Trades'!$D$4:$D$52,'3. Trades'!$C$4:$C$52,"#NA",0))</f>
        <v/>
      </c>
      <c r="K31" s="106"/>
      <c r="L31" s="107"/>
      <c r="M31" s="107"/>
      <c r="N31" s="107"/>
      <c r="O31" s="108"/>
      <c r="P31" s="109"/>
      <c r="Q31" s="147" t="str">
        <f t="shared" si="1"/>
        <v/>
      </c>
      <c r="R31" s="147" t="str">
        <f t="shared" si="3"/>
        <v/>
      </c>
      <c r="S31" s="148" t="str">
        <f t="shared" si="2"/>
        <v/>
      </c>
      <c r="T31" s="106"/>
    </row>
    <row r="32" spans="2:20" x14ac:dyDescent="0.35">
      <c r="B32" s="142">
        <f t="shared" si="0"/>
        <v>0</v>
      </c>
      <c r="D32" s="144" t="str">
        <f>IF(AND(E32="",K32=""),"",MAX($D$10:D31)+1)</f>
        <v/>
      </c>
      <c r="E32" s="105"/>
      <c r="F32" s="145" t="str">
        <f>IF(E32="","",_xlfn.XLOOKUP(E32,'Category Works List'!$A$2:$P$2,'Category Works List'!$A$1:$P$1,"NA",0))</f>
        <v/>
      </c>
      <c r="G32" s="105"/>
      <c r="H32" s="146" t="str">
        <f>IF(G32="","",_xlfn.XLOOKUP(G32,'4. Summary of Resilience Works'!$F$10:$F$57,'4. Summary of Resilience Works'!$E$10:$E$57,"NA",0))</f>
        <v/>
      </c>
      <c r="I32" s="105"/>
      <c r="J32" s="146" t="str">
        <f>IF(I32="","",_xlfn.XLOOKUP(I32,'3. Trades'!$D$4:$D$52,'3. Trades'!$C$4:$C$52,"#NA",0))</f>
        <v/>
      </c>
      <c r="K32" s="106"/>
      <c r="L32" s="107"/>
      <c r="M32" s="107"/>
      <c r="N32" s="107"/>
      <c r="O32" s="108"/>
      <c r="P32" s="109"/>
      <c r="Q32" s="147" t="str">
        <f t="shared" si="1"/>
        <v/>
      </c>
      <c r="R32" s="147" t="str">
        <f t="shared" si="3"/>
        <v/>
      </c>
      <c r="S32" s="148" t="str">
        <f t="shared" si="2"/>
        <v/>
      </c>
      <c r="T32" s="106"/>
    </row>
    <row r="33" spans="2:20" x14ac:dyDescent="0.35">
      <c r="B33" s="142">
        <f t="shared" si="0"/>
        <v>0</v>
      </c>
      <c r="D33" s="144" t="str">
        <f>IF(AND(E33="",K33=""),"",MAX($D$10:D32)+1)</f>
        <v/>
      </c>
      <c r="E33" s="105"/>
      <c r="F33" s="145" t="str">
        <f>IF(E33="","",_xlfn.XLOOKUP(E33,'Category Works List'!$A$2:$P$2,'Category Works List'!$A$1:$P$1,"NA",0))</f>
        <v/>
      </c>
      <c r="G33" s="105"/>
      <c r="H33" s="146" t="str">
        <f>IF(G33="","",_xlfn.XLOOKUP(G33,'4. Summary of Resilience Works'!$F$10:$F$57,'4. Summary of Resilience Works'!$E$10:$E$57,"NA",0))</f>
        <v/>
      </c>
      <c r="I33" s="105"/>
      <c r="J33" s="146" t="str">
        <f>IF(I33="","",_xlfn.XLOOKUP(I33,'3. Trades'!$D$4:$D$52,'3. Trades'!$C$4:$C$52,"#NA",0))</f>
        <v/>
      </c>
      <c r="K33" s="106"/>
      <c r="L33" s="107"/>
      <c r="M33" s="107"/>
      <c r="N33" s="107"/>
      <c r="O33" s="108"/>
      <c r="P33" s="109"/>
      <c r="Q33" s="147" t="str">
        <f t="shared" si="1"/>
        <v/>
      </c>
      <c r="R33" s="147" t="str">
        <f t="shared" si="3"/>
        <v/>
      </c>
      <c r="S33" s="148" t="str">
        <f t="shared" si="2"/>
        <v/>
      </c>
      <c r="T33" s="106"/>
    </row>
    <row r="34" spans="2:20" x14ac:dyDescent="0.35">
      <c r="B34" s="142">
        <f t="shared" si="0"/>
        <v>0</v>
      </c>
      <c r="D34" s="144" t="str">
        <f>IF(AND(E34="",K34=""),"",MAX($D$10:D33)+1)</f>
        <v/>
      </c>
      <c r="E34" s="105"/>
      <c r="F34" s="145" t="str">
        <f>IF(E34="","",_xlfn.XLOOKUP(E34,'Category Works List'!$A$2:$P$2,'Category Works List'!$A$1:$P$1,"NA",0))</f>
        <v/>
      </c>
      <c r="G34" s="105"/>
      <c r="H34" s="146" t="str">
        <f>IF(G34="","",_xlfn.XLOOKUP(G34,'4. Summary of Resilience Works'!$F$10:$F$57,'4. Summary of Resilience Works'!$E$10:$E$57,"NA",0))</f>
        <v/>
      </c>
      <c r="I34" s="105"/>
      <c r="J34" s="146" t="str">
        <f>IF(I34="","",_xlfn.XLOOKUP(I34,'3. Trades'!$D$4:$D$52,'3. Trades'!$C$4:$C$52,"#NA",0))</f>
        <v/>
      </c>
      <c r="K34" s="106"/>
      <c r="L34" s="107"/>
      <c r="M34" s="107"/>
      <c r="N34" s="107"/>
      <c r="O34" s="108"/>
      <c r="P34" s="109"/>
      <c r="Q34" s="147" t="str">
        <f t="shared" si="1"/>
        <v/>
      </c>
      <c r="R34" s="147" t="str">
        <f t="shared" si="3"/>
        <v/>
      </c>
      <c r="S34" s="148" t="str">
        <f t="shared" si="2"/>
        <v/>
      </c>
      <c r="T34" s="106"/>
    </row>
    <row r="35" spans="2:20" x14ac:dyDescent="0.35">
      <c r="B35" s="142">
        <f t="shared" si="0"/>
        <v>0</v>
      </c>
      <c r="D35" s="144" t="str">
        <f>IF(AND(E35="",K35=""),"",MAX($D$10:D34)+1)</f>
        <v/>
      </c>
      <c r="E35" s="105"/>
      <c r="F35" s="145" t="str">
        <f>IF(E35="","",_xlfn.XLOOKUP(E35,'Category Works List'!$A$2:$P$2,'Category Works List'!$A$1:$P$1,"NA",0))</f>
        <v/>
      </c>
      <c r="G35" s="105"/>
      <c r="H35" s="146" t="str">
        <f>IF(G35="","",_xlfn.XLOOKUP(G35,'4. Summary of Resilience Works'!$F$10:$F$57,'4. Summary of Resilience Works'!$E$10:$E$57,"NA",0))</f>
        <v/>
      </c>
      <c r="I35" s="105"/>
      <c r="J35" s="146" t="str">
        <f>IF(I35="","",_xlfn.XLOOKUP(I35,'3. Trades'!$D$4:$D$52,'3. Trades'!$C$4:$C$52,"#NA",0))</f>
        <v/>
      </c>
      <c r="K35" s="106"/>
      <c r="L35" s="107"/>
      <c r="M35" s="107"/>
      <c r="N35" s="107"/>
      <c r="O35" s="108"/>
      <c r="P35" s="109"/>
      <c r="Q35" s="147" t="str">
        <f t="shared" si="1"/>
        <v/>
      </c>
      <c r="R35" s="147" t="str">
        <f t="shared" si="3"/>
        <v/>
      </c>
      <c r="S35" s="148" t="str">
        <f t="shared" si="2"/>
        <v/>
      </c>
      <c r="T35" s="106"/>
    </row>
    <row r="36" spans="2:20" x14ac:dyDescent="0.35">
      <c r="B36" s="142">
        <f t="shared" si="0"/>
        <v>0</v>
      </c>
      <c r="D36" s="144" t="str">
        <f>IF(AND(E36="",K36=""),"",MAX($D$10:D35)+1)</f>
        <v/>
      </c>
      <c r="E36" s="105"/>
      <c r="F36" s="145" t="str">
        <f>IF(E36="","",_xlfn.XLOOKUP(E36,'Category Works List'!$A$2:$P$2,'Category Works List'!$A$1:$P$1,"NA",0))</f>
        <v/>
      </c>
      <c r="G36" s="105"/>
      <c r="H36" s="146" t="str">
        <f>IF(G36="","",_xlfn.XLOOKUP(G36,'4. Summary of Resilience Works'!$F$10:$F$57,'4. Summary of Resilience Works'!$E$10:$E$57,"NA",0))</f>
        <v/>
      </c>
      <c r="I36" s="105"/>
      <c r="J36" s="146" t="str">
        <f>IF(I36="","",_xlfn.XLOOKUP(I36,'3. Trades'!$D$4:$D$52,'3. Trades'!$C$4:$C$52,"#NA",0))</f>
        <v/>
      </c>
      <c r="K36" s="106"/>
      <c r="L36" s="107"/>
      <c r="M36" s="107"/>
      <c r="N36" s="107"/>
      <c r="O36" s="108"/>
      <c r="P36" s="109"/>
      <c r="Q36" s="147" t="str">
        <f t="shared" si="1"/>
        <v/>
      </c>
      <c r="R36" s="147" t="str">
        <f t="shared" si="3"/>
        <v/>
      </c>
      <c r="S36" s="148" t="str">
        <f t="shared" si="2"/>
        <v/>
      </c>
      <c r="T36" s="106"/>
    </row>
    <row r="37" spans="2:20" x14ac:dyDescent="0.35">
      <c r="B37" s="142">
        <f t="shared" si="0"/>
        <v>0</v>
      </c>
      <c r="D37" s="144" t="str">
        <f>IF(AND(E37="",K37=""),"",MAX($D$10:D36)+1)</f>
        <v/>
      </c>
      <c r="E37" s="105"/>
      <c r="F37" s="145" t="str">
        <f>IF(E37="","",_xlfn.XLOOKUP(E37,'Category Works List'!$A$2:$P$2,'Category Works List'!$A$1:$P$1,"NA",0))</f>
        <v/>
      </c>
      <c r="G37" s="105"/>
      <c r="H37" s="146" t="str">
        <f>IF(G37="","",_xlfn.XLOOKUP(G37,'4. Summary of Resilience Works'!$F$10:$F$57,'4. Summary of Resilience Works'!$E$10:$E$57,"NA",0))</f>
        <v/>
      </c>
      <c r="I37" s="105"/>
      <c r="J37" s="146" t="str">
        <f>IF(I37="","",_xlfn.XLOOKUP(I37,'3. Trades'!$D$4:$D$52,'3. Trades'!$C$4:$C$52,"#NA",0))</f>
        <v/>
      </c>
      <c r="K37" s="106"/>
      <c r="L37" s="107"/>
      <c r="M37" s="107"/>
      <c r="N37" s="107"/>
      <c r="O37" s="108"/>
      <c r="P37" s="109"/>
      <c r="Q37" s="147" t="str">
        <f t="shared" si="1"/>
        <v/>
      </c>
      <c r="R37" s="147" t="str">
        <f t="shared" si="3"/>
        <v/>
      </c>
      <c r="S37" s="148" t="str">
        <f t="shared" si="2"/>
        <v/>
      </c>
      <c r="T37" s="106"/>
    </row>
    <row r="38" spans="2:20" x14ac:dyDescent="0.35">
      <c r="B38" s="142">
        <f t="shared" si="0"/>
        <v>0</v>
      </c>
      <c r="D38" s="144" t="str">
        <f>IF(AND(E38="",K38=""),"",MAX($D$10:D37)+1)</f>
        <v/>
      </c>
      <c r="E38" s="105"/>
      <c r="F38" s="145" t="str">
        <f>IF(E38="","",_xlfn.XLOOKUP(E38,'Category Works List'!$A$2:$P$2,'Category Works List'!$A$1:$P$1,"NA",0))</f>
        <v/>
      </c>
      <c r="G38" s="105"/>
      <c r="H38" s="146" t="str">
        <f>IF(G38="","",_xlfn.XLOOKUP(G38,'4. Summary of Resilience Works'!$F$10:$F$57,'4. Summary of Resilience Works'!$E$10:$E$57,"NA",0))</f>
        <v/>
      </c>
      <c r="I38" s="105"/>
      <c r="J38" s="146" t="str">
        <f>IF(I38="","",_xlfn.XLOOKUP(I38,'3. Trades'!$D$4:$D$52,'3. Trades'!$C$4:$C$52,"#NA",0))</f>
        <v/>
      </c>
      <c r="K38" s="106"/>
      <c r="L38" s="107"/>
      <c r="M38" s="107"/>
      <c r="N38" s="107"/>
      <c r="O38" s="108"/>
      <c r="P38" s="109"/>
      <c r="Q38" s="147" t="str">
        <f t="shared" si="1"/>
        <v/>
      </c>
      <c r="R38" s="147" t="str">
        <f t="shared" si="3"/>
        <v/>
      </c>
      <c r="S38" s="148" t="str">
        <f t="shared" si="2"/>
        <v/>
      </c>
      <c r="T38" s="106"/>
    </row>
    <row r="39" spans="2:20" x14ac:dyDescent="0.35">
      <c r="B39" s="142">
        <f t="shared" si="0"/>
        <v>0</v>
      </c>
      <c r="D39" s="144" t="str">
        <f>IF(AND(E39="",K39=""),"",MAX($D$10:D38)+1)</f>
        <v/>
      </c>
      <c r="E39" s="105"/>
      <c r="F39" s="145" t="str">
        <f>IF(E39="","",_xlfn.XLOOKUP(E39,'Category Works List'!$A$2:$P$2,'Category Works List'!$A$1:$P$1,"NA",0))</f>
        <v/>
      </c>
      <c r="G39" s="105"/>
      <c r="H39" s="146" t="str">
        <f>IF(G39="","",_xlfn.XLOOKUP(G39,'4. Summary of Resilience Works'!$F$10:$F$57,'4. Summary of Resilience Works'!$E$10:$E$57,"NA",0))</f>
        <v/>
      </c>
      <c r="I39" s="105"/>
      <c r="J39" s="146" t="str">
        <f>IF(I39="","",_xlfn.XLOOKUP(I39,'3. Trades'!$D$4:$D$52,'3. Trades'!$C$4:$C$52,"#NA",0))</f>
        <v/>
      </c>
      <c r="K39" s="106"/>
      <c r="L39" s="107"/>
      <c r="M39" s="107"/>
      <c r="N39" s="107"/>
      <c r="O39" s="108"/>
      <c r="P39" s="109"/>
      <c r="Q39" s="147" t="str">
        <f t="shared" si="1"/>
        <v/>
      </c>
      <c r="R39" s="147" t="str">
        <f t="shared" si="3"/>
        <v/>
      </c>
      <c r="S39" s="148" t="str">
        <f t="shared" si="2"/>
        <v/>
      </c>
      <c r="T39" s="106"/>
    </row>
    <row r="40" spans="2:20" x14ac:dyDescent="0.35">
      <c r="B40" s="142">
        <f t="shared" si="0"/>
        <v>0</v>
      </c>
      <c r="D40" s="144" t="str">
        <f>IF(AND(E40="",K40=""),"",MAX($D$10:D39)+1)</f>
        <v/>
      </c>
      <c r="E40" s="105"/>
      <c r="F40" s="145" t="str">
        <f>IF(E40="","",_xlfn.XLOOKUP(E40,'Category Works List'!$A$2:$P$2,'Category Works List'!$A$1:$P$1,"NA",0))</f>
        <v/>
      </c>
      <c r="G40" s="105"/>
      <c r="H40" s="146" t="str">
        <f>IF(G40="","",_xlfn.XLOOKUP(G40,'4. Summary of Resilience Works'!$F$10:$F$57,'4. Summary of Resilience Works'!$E$10:$E$57,"NA",0))</f>
        <v/>
      </c>
      <c r="I40" s="105"/>
      <c r="J40" s="146" t="str">
        <f>IF(I40="","",_xlfn.XLOOKUP(I40,'3. Trades'!$D$4:$D$52,'3. Trades'!$C$4:$C$52,"#NA",0))</f>
        <v/>
      </c>
      <c r="K40" s="106"/>
      <c r="L40" s="107"/>
      <c r="M40" s="107"/>
      <c r="N40" s="107"/>
      <c r="O40" s="108"/>
      <c r="P40" s="109"/>
      <c r="Q40" s="147" t="str">
        <f t="shared" si="1"/>
        <v/>
      </c>
      <c r="R40" s="147" t="str">
        <f t="shared" si="3"/>
        <v/>
      </c>
      <c r="S40" s="148" t="str">
        <f t="shared" si="2"/>
        <v/>
      </c>
      <c r="T40" s="106"/>
    </row>
    <row r="41" spans="2:20" x14ac:dyDescent="0.35">
      <c r="B41" s="142">
        <f t="shared" si="0"/>
        <v>0</v>
      </c>
      <c r="D41" s="144" t="str">
        <f>IF(AND(E41="",K41=""),"",MAX($D$10:D40)+1)</f>
        <v/>
      </c>
      <c r="E41" s="105"/>
      <c r="F41" s="145" t="str">
        <f>IF(E41="","",_xlfn.XLOOKUP(E41,'Category Works List'!$A$2:$P$2,'Category Works List'!$A$1:$P$1,"NA",0))</f>
        <v/>
      </c>
      <c r="G41" s="105"/>
      <c r="H41" s="146" t="str">
        <f>IF(G41="","",_xlfn.XLOOKUP(G41,'4. Summary of Resilience Works'!$F$10:$F$57,'4. Summary of Resilience Works'!$E$10:$E$57,"NA",0))</f>
        <v/>
      </c>
      <c r="I41" s="105"/>
      <c r="J41" s="146" t="str">
        <f>IF(I41="","",_xlfn.XLOOKUP(I41,'3. Trades'!$D$4:$D$52,'3. Trades'!$C$4:$C$52,"#NA",0))</f>
        <v/>
      </c>
      <c r="K41" s="106"/>
      <c r="L41" s="107"/>
      <c r="M41" s="107"/>
      <c r="N41" s="107"/>
      <c r="O41" s="108"/>
      <c r="P41" s="109"/>
      <c r="Q41" s="147" t="str">
        <f t="shared" si="1"/>
        <v/>
      </c>
      <c r="R41" s="147" t="str">
        <f t="shared" si="3"/>
        <v/>
      </c>
      <c r="S41" s="148" t="str">
        <f t="shared" si="2"/>
        <v/>
      </c>
      <c r="T41" s="106"/>
    </row>
    <row r="42" spans="2:20" x14ac:dyDescent="0.35">
      <c r="B42" s="142">
        <f t="shared" si="0"/>
        <v>0</v>
      </c>
      <c r="D42" s="144" t="str">
        <f>IF(AND(E42="",K42=""),"",MAX($D$10:D41)+1)</f>
        <v/>
      </c>
      <c r="E42" s="105"/>
      <c r="F42" s="145" t="str">
        <f>IF(E42="","",_xlfn.XLOOKUP(E42,'Category Works List'!$A$2:$P$2,'Category Works List'!$A$1:$P$1,"NA",0))</f>
        <v/>
      </c>
      <c r="G42" s="105"/>
      <c r="H42" s="146" t="str">
        <f>IF(G42="","",_xlfn.XLOOKUP(G42,'4. Summary of Resilience Works'!$F$10:$F$57,'4. Summary of Resilience Works'!$E$10:$E$57,"NA",0))</f>
        <v/>
      </c>
      <c r="I42" s="105"/>
      <c r="J42" s="146" t="str">
        <f>IF(I42="","",_xlfn.XLOOKUP(I42,'3. Trades'!$D$4:$D$52,'3. Trades'!$C$4:$C$52,"#NA",0))</f>
        <v/>
      </c>
      <c r="K42" s="106"/>
      <c r="L42" s="107"/>
      <c r="M42" s="107"/>
      <c r="N42" s="107"/>
      <c r="O42" s="108"/>
      <c r="P42" s="109"/>
      <c r="Q42" s="147" t="str">
        <f t="shared" si="1"/>
        <v/>
      </c>
      <c r="R42" s="147" t="str">
        <f t="shared" si="3"/>
        <v/>
      </c>
      <c r="S42" s="148" t="str">
        <f t="shared" si="2"/>
        <v/>
      </c>
      <c r="T42" s="106"/>
    </row>
    <row r="43" spans="2:20" x14ac:dyDescent="0.35">
      <c r="B43" s="142">
        <f t="shared" si="0"/>
        <v>0</v>
      </c>
      <c r="D43" s="144" t="str">
        <f>IF(AND(E43="",K43=""),"",MAX($D$10:D42)+1)</f>
        <v/>
      </c>
      <c r="E43" s="105"/>
      <c r="F43" s="145" t="str">
        <f>IF(E43="","",_xlfn.XLOOKUP(E43,'Category Works List'!$A$2:$P$2,'Category Works List'!$A$1:$P$1,"NA",0))</f>
        <v/>
      </c>
      <c r="G43" s="105"/>
      <c r="H43" s="146" t="str">
        <f>IF(G43="","",_xlfn.XLOOKUP(G43,'4. Summary of Resilience Works'!$F$10:$F$57,'4. Summary of Resilience Works'!$E$10:$E$57,"NA",0))</f>
        <v/>
      </c>
      <c r="I43" s="105"/>
      <c r="J43" s="146" t="str">
        <f>IF(I43="","",_xlfn.XLOOKUP(I43,'3. Trades'!$D$4:$D$52,'3. Trades'!$C$4:$C$52,"#NA",0))</f>
        <v/>
      </c>
      <c r="K43" s="106"/>
      <c r="L43" s="107"/>
      <c r="M43" s="107"/>
      <c r="N43" s="107"/>
      <c r="O43" s="108"/>
      <c r="P43" s="109"/>
      <c r="Q43" s="147" t="str">
        <f t="shared" si="1"/>
        <v/>
      </c>
      <c r="R43" s="147" t="str">
        <f t="shared" si="3"/>
        <v/>
      </c>
      <c r="S43" s="148" t="str">
        <f t="shared" si="2"/>
        <v/>
      </c>
      <c r="T43" s="106"/>
    </row>
    <row r="44" spans="2:20" x14ac:dyDescent="0.35">
      <c r="B44" s="142">
        <f t="shared" si="0"/>
        <v>0</v>
      </c>
      <c r="D44" s="144" t="str">
        <f>IF(AND(E44="",K44=""),"",MAX($D$10:D43)+1)</f>
        <v/>
      </c>
      <c r="E44" s="105"/>
      <c r="F44" s="145" t="str">
        <f>IF(E44="","",_xlfn.XLOOKUP(E44,'Category Works List'!$A$2:$P$2,'Category Works List'!$A$1:$P$1,"NA",0))</f>
        <v/>
      </c>
      <c r="G44" s="105"/>
      <c r="H44" s="146" t="str">
        <f>IF(G44="","",_xlfn.XLOOKUP(G44,'4. Summary of Resilience Works'!$F$10:$F$57,'4. Summary of Resilience Works'!$E$10:$E$57,"NA",0))</f>
        <v/>
      </c>
      <c r="I44" s="105"/>
      <c r="J44" s="146" t="str">
        <f>IF(I44="","",_xlfn.XLOOKUP(I44,'3. Trades'!$D$4:$D$52,'3. Trades'!$C$4:$C$52,"#NA",0))</f>
        <v/>
      </c>
      <c r="K44" s="106"/>
      <c r="L44" s="107"/>
      <c r="M44" s="107"/>
      <c r="N44" s="107"/>
      <c r="O44" s="108"/>
      <c r="P44" s="109"/>
      <c r="Q44" s="147" t="str">
        <f t="shared" si="1"/>
        <v/>
      </c>
      <c r="R44" s="147" t="str">
        <f t="shared" si="3"/>
        <v/>
      </c>
      <c r="S44" s="148" t="str">
        <f t="shared" si="2"/>
        <v/>
      </c>
      <c r="T44" s="106"/>
    </row>
    <row r="45" spans="2:20" x14ac:dyDescent="0.35">
      <c r="B45" s="142">
        <f t="shared" si="0"/>
        <v>0</v>
      </c>
      <c r="D45" s="144" t="str">
        <f>IF(AND(E45="",K45=""),"",MAX($D$10:D44)+1)</f>
        <v/>
      </c>
      <c r="E45" s="105"/>
      <c r="F45" s="145" t="str">
        <f>IF(E45="","",_xlfn.XLOOKUP(E45,'Category Works List'!$A$2:$P$2,'Category Works List'!$A$1:$P$1,"NA",0))</f>
        <v/>
      </c>
      <c r="G45" s="105"/>
      <c r="H45" s="146" t="str">
        <f>IF(G45="","",_xlfn.XLOOKUP(G45,'4. Summary of Resilience Works'!$F$10:$F$57,'4. Summary of Resilience Works'!$E$10:$E$57,"NA",0))</f>
        <v/>
      </c>
      <c r="I45" s="105"/>
      <c r="J45" s="146" t="str">
        <f>IF(I45="","",_xlfn.XLOOKUP(I45,'3. Trades'!$D$4:$D$52,'3. Trades'!$C$4:$C$52,"#NA",0))</f>
        <v/>
      </c>
      <c r="K45" s="106"/>
      <c r="L45" s="107"/>
      <c r="M45" s="107"/>
      <c r="N45" s="107"/>
      <c r="O45" s="108"/>
      <c r="P45" s="109"/>
      <c r="Q45" s="147" t="str">
        <f t="shared" si="1"/>
        <v/>
      </c>
      <c r="R45" s="147" t="str">
        <f t="shared" si="3"/>
        <v/>
      </c>
      <c r="S45" s="148" t="str">
        <f t="shared" si="2"/>
        <v/>
      </c>
      <c r="T45" s="106"/>
    </row>
    <row r="46" spans="2:20" x14ac:dyDescent="0.35">
      <c r="B46" s="142">
        <f t="shared" si="0"/>
        <v>0</v>
      </c>
      <c r="D46" s="144" t="str">
        <f>IF(AND(E46="",K46=""),"",MAX($D$10:D45)+1)</f>
        <v/>
      </c>
      <c r="E46" s="105"/>
      <c r="F46" s="145" t="str">
        <f>IF(E46="","",_xlfn.XLOOKUP(E46,'Category Works List'!$A$2:$P$2,'Category Works List'!$A$1:$P$1,"NA",0))</f>
        <v/>
      </c>
      <c r="G46" s="105"/>
      <c r="H46" s="146" t="str">
        <f>IF(G46="","",_xlfn.XLOOKUP(G46,'4. Summary of Resilience Works'!$F$10:$F$57,'4. Summary of Resilience Works'!$E$10:$E$57,"NA",0))</f>
        <v/>
      </c>
      <c r="I46" s="105"/>
      <c r="J46" s="146" t="str">
        <f>IF(I46="","",_xlfn.XLOOKUP(I46,'3. Trades'!$D$4:$D$52,'3. Trades'!$C$4:$C$52,"#NA",0))</f>
        <v/>
      </c>
      <c r="K46" s="106"/>
      <c r="L46" s="107"/>
      <c r="M46" s="107"/>
      <c r="N46" s="107"/>
      <c r="O46" s="108"/>
      <c r="P46" s="109"/>
      <c r="Q46" s="147" t="str">
        <f t="shared" si="1"/>
        <v/>
      </c>
      <c r="R46" s="147" t="str">
        <f t="shared" si="3"/>
        <v/>
      </c>
      <c r="S46" s="148" t="str">
        <f t="shared" si="2"/>
        <v/>
      </c>
      <c r="T46" s="106"/>
    </row>
    <row r="47" spans="2:20" x14ac:dyDescent="0.35">
      <c r="B47" s="142">
        <f t="shared" si="0"/>
        <v>0</v>
      </c>
      <c r="D47" s="144" t="str">
        <f>IF(AND(E47="",K47=""),"",MAX($D$10:D46)+1)</f>
        <v/>
      </c>
      <c r="E47" s="105"/>
      <c r="F47" s="145" t="str">
        <f>IF(E47="","",_xlfn.XLOOKUP(E47,'Category Works List'!$A$2:$P$2,'Category Works List'!$A$1:$P$1,"NA",0))</f>
        <v/>
      </c>
      <c r="G47" s="105"/>
      <c r="H47" s="146" t="str">
        <f>IF(G47="","",_xlfn.XLOOKUP(G47,'4. Summary of Resilience Works'!$F$10:$F$57,'4. Summary of Resilience Works'!$E$10:$E$57,"NA",0))</f>
        <v/>
      </c>
      <c r="I47" s="105"/>
      <c r="J47" s="146" t="str">
        <f>IF(I47="","",_xlfn.XLOOKUP(I47,'3. Trades'!$D$4:$D$52,'3. Trades'!$C$4:$C$52,"#NA",0))</f>
        <v/>
      </c>
      <c r="K47" s="106"/>
      <c r="L47" s="107"/>
      <c r="M47" s="107"/>
      <c r="N47" s="107"/>
      <c r="O47" s="108"/>
      <c r="P47" s="109"/>
      <c r="Q47" s="147" t="str">
        <f t="shared" si="1"/>
        <v/>
      </c>
      <c r="R47" s="147" t="str">
        <f t="shared" si="3"/>
        <v/>
      </c>
      <c r="S47" s="148" t="str">
        <f t="shared" si="2"/>
        <v/>
      </c>
      <c r="T47" s="106"/>
    </row>
    <row r="48" spans="2:20" x14ac:dyDescent="0.35">
      <c r="B48" s="142">
        <f t="shared" si="0"/>
        <v>0</v>
      </c>
      <c r="D48" s="144" t="str">
        <f>IF(AND(E48="",K48=""),"",MAX($D$10:D47)+1)</f>
        <v/>
      </c>
      <c r="E48" s="105"/>
      <c r="F48" s="145" t="str">
        <f>IF(E48="","",_xlfn.XLOOKUP(E48,'Category Works List'!$A$2:$P$2,'Category Works List'!$A$1:$P$1,"NA",0))</f>
        <v/>
      </c>
      <c r="G48" s="105"/>
      <c r="H48" s="146" t="str">
        <f>IF(G48="","",_xlfn.XLOOKUP(G48,'4. Summary of Resilience Works'!$F$10:$F$57,'4. Summary of Resilience Works'!$E$10:$E$57,"NA",0))</f>
        <v/>
      </c>
      <c r="I48" s="105"/>
      <c r="J48" s="146" t="str">
        <f>IF(I48="","",_xlfn.XLOOKUP(I48,'3. Trades'!$D$4:$D$52,'3. Trades'!$C$4:$C$52,"#NA",0))</f>
        <v/>
      </c>
      <c r="K48" s="106"/>
      <c r="L48" s="107"/>
      <c r="M48" s="107"/>
      <c r="N48" s="107"/>
      <c r="O48" s="108"/>
      <c r="P48" s="109"/>
      <c r="Q48" s="147" t="str">
        <f t="shared" si="1"/>
        <v/>
      </c>
      <c r="R48" s="147" t="str">
        <f t="shared" si="3"/>
        <v/>
      </c>
      <c r="S48" s="148" t="str">
        <f t="shared" si="2"/>
        <v/>
      </c>
      <c r="T48" s="106"/>
    </row>
    <row r="49" spans="2:20" x14ac:dyDescent="0.35">
      <c r="B49" s="142">
        <f t="shared" si="0"/>
        <v>0</v>
      </c>
      <c r="D49" s="144" t="str">
        <f>IF(AND(E49="",K49=""),"",MAX($D$10:D48)+1)</f>
        <v/>
      </c>
      <c r="E49" s="105"/>
      <c r="F49" s="145" t="str">
        <f>IF(E49="","",_xlfn.XLOOKUP(E49,'Category Works List'!$A$2:$P$2,'Category Works List'!$A$1:$P$1,"NA",0))</f>
        <v/>
      </c>
      <c r="G49" s="105"/>
      <c r="H49" s="146" t="str">
        <f>IF(G49="","",_xlfn.XLOOKUP(G49,'4. Summary of Resilience Works'!$F$10:$F$57,'4. Summary of Resilience Works'!$E$10:$E$57,"NA",0))</f>
        <v/>
      </c>
      <c r="I49" s="105"/>
      <c r="J49" s="146" t="str">
        <f>IF(I49="","",_xlfn.XLOOKUP(I49,'3. Trades'!$D$4:$D$52,'3. Trades'!$C$4:$C$52,"#NA",0))</f>
        <v/>
      </c>
      <c r="K49" s="106"/>
      <c r="L49" s="107"/>
      <c r="M49" s="107"/>
      <c r="N49" s="107"/>
      <c r="O49" s="108"/>
      <c r="P49" s="109"/>
      <c r="Q49" s="147" t="str">
        <f t="shared" si="1"/>
        <v/>
      </c>
      <c r="R49" s="147" t="str">
        <f t="shared" si="3"/>
        <v/>
      </c>
      <c r="S49" s="148" t="str">
        <f t="shared" si="2"/>
        <v/>
      </c>
      <c r="T49" s="106"/>
    </row>
    <row r="50" spans="2:20" x14ac:dyDescent="0.35">
      <c r="B50" s="142">
        <f t="shared" si="0"/>
        <v>0</v>
      </c>
      <c r="D50" s="144" t="str">
        <f>IF(AND(E50="",K50=""),"",MAX($D$10:D49)+1)</f>
        <v/>
      </c>
      <c r="E50" s="105"/>
      <c r="F50" s="145" t="str">
        <f>IF(E50="","",_xlfn.XLOOKUP(E50,'Category Works List'!$A$2:$P$2,'Category Works List'!$A$1:$P$1,"NA",0))</f>
        <v/>
      </c>
      <c r="G50" s="105"/>
      <c r="H50" s="146" t="str">
        <f>IF(G50="","",_xlfn.XLOOKUP(G50,'4. Summary of Resilience Works'!$F$10:$F$57,'4. Summary of Resilience Works'!$E$10:$E$57,"NA",0))</f>
        <v/>
      </c>
      <c r="I50" s="105"/>
      <c r="J50" s="146" t="str">
        <f>IF(I50="","",_xlfn.XLOOKUP(I50,'3. Trades'!$D$4:$D$52,'3. Trades'!$C$4:$C$52,"#NA",0))</f>
        <v/>
      </c>
      <c r="K50" s="106"/>
      <c r="L50" s="107"/>
      <c r="M50" s="107"/>
      <c r="N50" s="107"/>
      <c r="O50" s="108"/>
      <c r="P50" s="109"/>
      <c r="Q50" s="147" t="str">
        <f t="shared" si="1"/>
        <v/>
      </c>
      <c r="R50" s="147" t="str">
        <f t="shared" si="3"/>
        <v/>
      </c>
      <c r="S50" s="148" t="str">
        <f t="shared" si="2"/>
        <v/>
      </c>
      <c r="T50" s="106"/>
    </row>
    <row r="51" spans="2:20" x14ac:dyDescent="0.35">
      <c r="B51" s="142">
        <f t="shared" si="0"/>
        <v>0</v>
      </c>
      <c r="D51" s="144" t="str">
        <f>IF(AND(E51="",K51=""),"",MAX($D$10:D50)+1)</f>
        <v/>
      </c>
      <c r="E51" s="105"/>
      <c r="F51" s="145" t="str">
        <f>IF(E51="","",_xlfn.XLOOKUP(E51,'Category Works List'!$A$2:$P$2,'Category Works List'!$A$1:$P$1,"NA",0))</f>
        <v/>
      </c>
      <c r="G51" s="105"/>
      <c r="H51" s="146" t="str">
        <f>IF(G51="","",_xlfn.XLOOKUP(G51,'4. Summary of Resilience Works'!$F$10:$F$57,'4. Summary of Resilience Works'!$E$10:$E$57,"NA",0))</f>
        <v/>
      </c>
      <c r="I51" s="105"/>
      <c r="J51" s="146" t="str">
        <f>IF(I51="","",_xlfn.XLOOKUP(I51,'3. Trades'!$D$4:$D$52,'3. Trades'!$C$4:$C$52,"#NA",0))</f>
        <v/>
      </c>
      <c r="K51" s="106"/>
      <c r="L51" s="107"/>
      <c r="M51" s="107"/>
      <c r="N51" s="107"/>
      <c r="O51" s="108"/>
      <c r="P51" s="109"/>
      <c r="Q51" s="147" t="str">
        <f t="shared" si="1"/>
        <v/>
      </c>
      <c r="R51" s="147" t="str">
        <f t="shared" si="3"/>
        <v/>
      </c>
      <c r="S51" s="148" t="str">
        <f t="shared" si="2"/>
        <v/>
      </c>
      <c r="T51" s="106"/>
    </row>
    <row r="52" spans="2:20" x14ac:dyDescent="0.35">
      <c r="B52" s="142">
        <f t="shared" si="0"/>
        <v>0</v>
      </c>
      <c r="D52" s="144" t="str">
        <f>IF(AND(E52="",K52=""),"",MAX($D$10:D51)+1)</f>
        <v/>
      </c>
      <c r="E52" s="105"/>
      <c r="F52" s="145" t="str">
        <f>IF(E52="","",_xlfn.XLOOKUP(E52,'Category Works List'!$A$2:$P$2,'Category Works List'!$A$1:$P$1,"NA",0))</f>
        <v/>
      </c>
      <c r="G52" s="105"/>
      <c r="H52" s="146" t="str">
        <f>IF(G52="","",_xlfn.XLOOKUP(G52,'4. Summary of Resilience Works'!$F$10:$F$57,'4. Summary of Resilience Works'!$E$10:$E$57,"NA",0))</f>
        <v/>
      </c>
      <c r="I52" s="105"/>
      <c r="J52" s="146" t="str">
        <f>IF(I52="","",_xlfn.XLOOKUP(I52,'3. Trades'!$D$4:$D$52,'3. Trades'!$C$4:$C$52,"#NA",0))</f>
        <v/>
      </c>
      <c r="K52" s="106"/>
      <c r="L52" s="107"/>
      <c r="M52" s="107"/>
      <c r="N52" s="107"/>
      <c r="O52" s="108"/>
      <c r="P52" s="109"/>
      <c r="Q52" s="147" t="str">
        <f t="shared" si="1"/>
        <v/>
      </c>
      <c r="R52" s="147" t="str">
        <f t="shared" si="3"/>
        <v/>
      </c>
      <c r="S52" s="148" t="str">
        <f t="shared" si="2"/>
        <v/>
      </c>
      <c r="T52" s="106"/>
    </row>
    <row r="53" spans="2:20" x14ac:dyDescent="0.35">
      <c r="B53" s="142">
        <f t="shared" si="0"/>
        <v>0</v>
      </c>
      <c r="D53" s="144" t="str">
        <f>IF(AND(E53="",K53=""),"",MAX($D$10:D52)+1)</f>
        <v/>
      </c>
      <c r="E53" s="105"/>
      <c r="F53" s="145" t="str">
        <f>IF(E53="","",_xlfn.XLOOKUP(E53,'Category Works List'!$A$2:$P$2,'Category Works List'!$A$1:$P$1,"NA",0))</f>
        <v/>
      </c>
      <c r="G53" s="105"/>
      <c r="H53" s="146" t="str">
        <f>IF(G53="","",_xlfn.XLOOKUP(G53,'4. Summary of Resilience Works'!$F$10:$F$57,'4. Summary of Resilience Works'!$E$10:$E$57,"NA",0))</f>
        <v/>
      </c>
      <c r="I53" s="105"/>
      <c r="J53" s="146" t="str">
        <f>IF(I53="","",_xlfn.XLOOKUP(I53,'3. Trades'!$D$4:$D$52,'3. Trades'!$C$4:$C$52,"#NA",0))</f>
        <v/>
      </c>
      <c r="K53" s="106"/>
      <c r="L53" s="107"/>
      <c r="M53" s="107"/>
      <c r="N53" s="107"/>
      <c r="O53" s="108"/>
      <c r="P53" s="109"/>
      <c r="Q53" s="147" t="str">
        <f t="shared" si="1"/>
        <v/>
      </c>
      <c r="R53" s="147" t="str">
        <f t="shared" si="3"/>
        <v/>
      </c>
      <c r="S53" s="148" t="str">
        <f t="shared" si="2"/>
        <v/>
      </c>
      <c r="T53" s="106"/>
    </row>
    <row r="54" spans="2:20" x14ac:dyDescent="0.35">
      <c r="B54" s="142">
        <f t="shared" si="0"/>
        <v>0</v>
      </c>
      <c r="D54" s="144" t="str">
        <f>IF(AND(E54="",K54=""),"",MAX($D$10:D53)+1)</f>
        <v/>
      </c>
      <c r="E54" s="105"/>
      <c r="F54" s="145" t="str">
        <f>IF(E54="","",_xlfn.XLOOKUP(E54,'Category Works List'!$A$2:$P$2,'Category Works List'!$A$1:$P$1,"NA",0))</f>
        <v/>
      </c>
      <c r="G54" s="105"/>
      <c r="H54" s="146" t="str">
        <f>IF(G54="","",_xlfn.XLOOKUP(G54,'4. Summary of Resilience Works'!$F$10:$F$57,'4. Summary of Resilience Works'!$E$10:$E$57,"NA",0))</f>
        <v/>
      </c>
      <c r="I54" s="105"/>
      <c r="J54" s="146" t="str">
        <f>IF(I54="","",_xlfn.XLOOKUP(I54,'3. Trades'!$D$4:$D$52,'3. Trades'!$C$4:$C$52,"#NA",0))</f>
        <v/>
      </c>
      <c r="K54" s="106"/>
      <c r="L54" s="107"/>
      <c r="M54" s="107"/>
      <c r="N54" s="107"/>
      <c r="O54" s="108"/>
      <c r="P54" s="109"/>
      <c r="Q54" s="147" t="str">
        <f t="shared" si="1"/>
        <v/>
      </c>
      <c r="R54" s="147" t="str">
        <f t="shared" si="3"/>
        <v/>
      </c>
      <c r="S54" s="148" t="str">
        <f t="shared" si="2"/>
        <v/>
      </c>
      <c r="T54" s="106"/>
    </row>
    <row r="55" spans="2:20" x14ac:dyDescent="0.35">
      <c r="B55" s="142">
        <f t="shared" si="0"/>
        <v>0</v>
      </c>
      <c r="D55" s="144" t="str">
        <f>IF(AND(E55="",K55=""),"",MAX($D$10:D54)+1)</f>
        <v/>
      </c>
      <c r="E55" s="105"/>
      <c r="F55" s="145" t="str">
        <f>IF(E55="","",_xlfn.XLOOKUP(E55,'Category Works List'!$A$2:$P$2,'Category Works List'!$A$1:$P$1,"NA",0))</f>
        <v/>
      </c>
      <c r="G55" s="105"/>
      <c r="H55" s="146" t="str">
        <f>IF(G55="","",_xlfn.XLOOKUP(G55,'4. Summary of Resilience Works'!$F$10:$F$57,'4. Summary of Resilience Works'!$E$10:$E$57,"NA",0))</f>
        <v/>
      </c>
      <c r="I55" s="105"/>
      <c r="J55" s="146" t="str">
        <f>IF(I55="","",_xlfn.XLOOKUP(I55,'3. Trades'!$D$4:$D$52,'3. Trades'!$C$4:$C$52,"#NA",0))</f>
        <v/>
      </c>
      <c r="K55" s="106"/>
      <c r="L55" s="107"/>
      <c r="M55" s="107"/>
      <c r="N55" s="107"/>
      <c r="O55" s="108"/>
      <c r="P55" s="109"/>
      <c r="Q55" s="147" t="str">
        <f t="shared" si="1"/>
        <v/>
      </c>
      <c r="R55" s="147" t="str">
        <f t="shared" si="3"/>
        <v/>
      </c>
      <c r="S55" s="148" t="str">
        <f t="shared" si="2"/>
        <v/>
      </c>
      <c r="T55" s="106"/>
    </row>
    <row r="56" spans="2:20" x14ac:dyDescent="0.35">
      <c r="B56" s="142">
        <f t="shared" si="0"/>
        <v>0</v>
      </c>
      <c r="D56" s="144" t="str">
        <f>IF(AND(E56="",K56=""),"",MAX($D$10:D55)+1)</f>
        <v/>
      </c>
      <c r="E56" s="105"/>
      <c r="F56" s="145" t="str">
        <f>IF(E56="","",_xlfn.XLOOKUP(E56,'Category Works List'!$A$2:$P$2,'Category Works List'!$A$1:$P$1,"NA",0))</f>
        <v/>
      </c>
      <c r="G56" s="105"/>
      <c r="H56" s="146" t="str">
        <f>IF(G56="","",_xlfn.XLOOKUP(G56,'4. Summary of Resilience Works'!$F$10:$F$57,'4. Summary of Resilience Works'!$E$10:$E$57,"NA",0))</f>
        <v/>
      </c>
      <c r="I56" s="105"/>
      <c r="J56" s="146" t="str">
        <f>IF(I56="","",_xlfn.XLOOKUP(I56,'3. Trades'!$D$4:$D$52,'3. Trades'!$C$4:$C$52,"#NA",0))</f>
        <v/>
      </c>
      <c r="K56" s="106"/>
      <c r="L56" s="107"/>
      <c r="M56" s="107"/>
      <c r="N56" s="107"/>
      <c r="O56" s="108"/>
      <c r="P56" s="109"/>
      <c r="Q56" s="147" t="str">
        <f t="shared" si="1"/>
        <v/>
      </c>
      <c r="R56" s="147" t="str">
        <f t="shared" si="3"/>
        <v/>
      </c>
      <c r="S56" s="148" t="str">
        <f t="shared" si="2"/>
        <v/>
      </c>
      <c r="T56" s="106"/>
    </row>
    <row r="57" spans="2:20" x14ac:dyDescent="0.35">
      <c r="B57" s="142">
        <f t="shared" si="0"/>
        <v>0</v>
      </c>
      <c r="D57" s="144" t="str">
        <f>IF(AND(E57="",K57=""),"",MAX($D$10:D56)+1)</f>
        <v/>
      </c>
      <c r="E57" s="105"/>
      <c r="F57" s="145" t="str">
        <f>IF(E57="","",_xlfn.XLOOKUP(E57,'Category Works List'!$A$2:$P$2,'Category Works List'!$A$1:$P$1,"NA",0))</f>
        <v/>
      </c>
      <c r="G57" s="105"/>
      <c r="H57" s="146" t="str">
        <f>IF(G57="","",_xlfn.XLOOKUP(G57,'4. Summary of Resilience Works'!$F$10:$F$57,'4. Summary of Resilience Works'!$E$10:$E$57,"NA",0))</f>
        <v/>
      </c>
      <c r="I57" s="105"/>
      <c r="J57" s="146" t="str">
        <f>IF(I57="","",_xlfn.XLOOKUP(I57,'3. Trades'!$D$4:$D$52,'3. Trades'!$C$4:$C$52,"#NA",0))</f>
        <v/>
      </c>
      <c r="K57" s="106"/>
      <c r="L57" s="107"/>
      <c r="M57" s="107"/>
      <c r="N57" s="107"/>
      <c r="O57" s="108"/>
      <c r="P57" s="109"/>
      <c r="Q57" s="147" t="str">
        <f t="shared" si="1"/>
        <v/>
      </c>
      <c r="R57" s="147" t="str">
        <f t="shared" si="3"/>
        <v/>
      </c>
      <c r="S57" s="148" t="str">
        <f t="shared" si="2"/>
        <v/>
      </c>
      <c r="T57" s="106"/>
    </row>
    <row r="58" spans="2:20" x14ac:dyDescent="0.35">
      <c r="B58" s="142">
        <f t="shared" si="0"/>
        <v>0</v>
      </c>
      <c r="D58" s="144" t="str">
        <f>IF(AND(E58="",K58=""),"",MAX($D$10:D57)+1)</f>
        <v/>
      </c>
      <c r="E58" s="105"/>
      <c r="F58" s="145" t="str">
        <f>IF(E58="","",_xlfn.XLOOKUP(E58,'Category Works List'!$A$2:$P$2,'Category Works List'!$A$1:$P$1,"NA",0))</f>
        <v/>
      </c>
      <c r="G58" s="105"/>
      <c r="H58" s="146" t="str">
        <f>IF(G58="","",_xlfn.XLOOKUP(G58,'4. Summary of Resilience Works'!$F$10:$F$57,'4. Summary of Resilience Works'!$E$10:$E$57,"NA",0))</f>
        <v/>
      </c>
      <c r="I58" s="105"/>
      <c r="J58" s="146" t="str">
        <f>IF(I58="","",_xlfn.XLOOKUP(I58,'3. Trades'!$D$4:$D$52,'3. Trades'!$C$4:$C$52,"#NA",0))</f>
        <v/>
      </c>
      <c r="K58" s="106"/>
      <c r="L58" s="107"/>
      <c r="M58" s="107"/>
      <c r="N58" s="107"/>
      <c r="O58" s="108"/>
      <c r="P58" s="109"/>
      <c r="Q58" s="147" t="str">
        <f t="shared" si="1"/>
        <v/>
      </c>
      <c r="R58" s="147" t="str">
        <f t="shared" si="3"/>
        <v/>
      </c>
      <c r="S58" s="148" t="str">
        <f t="shared" si="2"/>
        <v/>
      </c>
      <c r="T58" s="106"/>
    </row>
    <row r="59" spans="2:20" x14ac:dyDescent="0.35">
      <c r="B59" s="142">
        <f t="shared" si="0"/>
        <v>0</v>
      </c>
      <c r="D59" s="144" t="str">
        <f>IF(AND(E59="",K59=""),"",MAX($D$10:D58)+1)</f>
        <v/>
      </c>
      <c r="E59" s="105"/>
      <c r="F59" s="145" t="str">
        <f>IF(E59="","",_xlfn.XLOOKUP(E59,'Category Works List'!$A$2:$P$2,'Category Works List'!$A$1:$P$1,"NA",0))</f>
        <v/>
      </c>
      <c r="G59" s="105"/>
      <c r="H59" s="146" t="str">
        <f>IF(G59="","",_xlfn.XLOOKUP(G59,'4. Summary of Resilience Works'!$F$10:$F$57,'4. Summary of Resilience Works'!$E$10:$E$57,"NA",0))</f>
        <v/>
      </c>
      <c r="I59" s="105"/>
      <c r="J59" s="146" t="str">
        <f>IF(I59="","",_xlfn.XLOOKUP(I59,'3. Trades'!$D$4:$D$52,'3. Trades'!$C$4:$C$52,"#NA",0))</f>
        <v/>
      </c>
      <c r="K59" s="106"/>
      <c r="L59" s="107"/>
      <c r="M59" s="107"/>
      <c r="N59" s="107"/>
      <c r="O59" s="108"/>
      <c r="P59" s="109"/>
      <c r="Q59" s="147" t="str">
        <f t="shared" si="1"/>
        <v/>
      </c>
      <c r="R59" s="147" t="str">
        <f t="shared" si="3"/>
        <v/>
      </c>
      <c r="S59" s="148" t="str">
        <f t="shared" si="2"/>
        <v/>
      </c>
      <c r="T59" s="106"/>
    </row>
    <row r="60" spans="2:20" x14ac:dyDescent="0.35">
      <c r="B60" s="142">
        <f t="shared" si="0"/>
        <v>0</v>
      </c>
      <c r="D60" s="144" t="str">
        <f>IF(AND(E60="",K60=""),"",MAX($D$10:D59)+1)</f>
        <v/>
      </c>
      <c r="E60" s="105"/>
      <c r="F60" s="145" t="str">
        <f>IF(E60="","",_xlfn.XLOOKUP(E60,'Category Works List'!$A$2:$P$2,'Category Works List'!$A$1:$P$1,"NA",0))</f>
        <v/>
      </c>
      <c r="G60" s="105"/>
      <c r="H60" s="146" t="str">
        <f>IF(G60="","",_xlfn.XLOOKUP(G60,'4. Summary of Resilience Works'!$F$10:$F$57,'4. Summary of Resilience Works'!$E$10:$E$57,"NA",0))</f>
        <v/>
      </c>
      <c r="I60" s="105"/>
      <c r="J60" s="146" t="str">
        <f>IF(I60="","",_xlfn.XLOOKUP(I60,'3. Trades'!$D$4:$D$52,'3. Trades'!$C$4:$C$52,"#NA",0))</f>
        <v/>
      </c>
      <c r="K60" s="106"/>
      <c r="L60" s="107"/>
      <c r="M60" s="107"/>
      <c r="N60" s="107"/>
      <c r="O60" s="108"/>
      <c r="P60" s="109"/>
      <c r="Q60" s="147" t="str">
        <f t="shared" si="1"/>
        <v/>
      </c>
      <c r="R60" s="147" t="str">
        <f t="shared" si="3"/>
        <v/>
      </c>
      <c r="S60" s="148" t="str">
        <f t="shared" si="2"/>
        <v/>
      </c>
      <c r="T60" s="106"/>
    </row>
    <row r="61" spans="2:20" x14ac:dyDescent="0.35">
      <c r="B61" s="142">
        <f t="shared" si="0"/>
        <v>0</v>
      </c>
      <c r="D61" s="144" t="str">
        <f>IF(AND(E61="",K61=""),"",MAX($D$10:D60)+1)</f>
        <v/>
      </c>
      <c r="E61" s="105"/>
      <c r="F61" s="145" t="str">
        <f>IF(E61="","",_xlfn.XLOOKUP(E61,'Category Works List'!$A$2:$P$2,'Category Works List'!$A$1:$P$1,"NA",0))</f>
        <v/>
      </c>
      <c r="G61" s="105"/>
      <c r="H61" s="146" t="str">
        <f>IF(G61="","",_xlfn.XLOOKUP(G61,'4. Summary of Resilience Works'!$F$10:$F$57,'4. Summary of Resilience Works'!$E$10:$E$57,"NA",0))</f>
        <v/>
      </c>
      <c r="I61" s="105"/>
      <c r="J61" s="146" t="str">
        <f>IF(I61="","",_xlfn.XLOOKUP(I61,'3. Trades'!$D$4:$D$52,'3. Trades'!$C$4:$C$52,"#NA",0))</f>
        <v/>
      </c>
      <c r="K61" s="106"/>
      <c r="L61" s="107"/>
      <c r="M61" s="107"/>
      <c r="N61" s="107"/>
      <c r="O61" s="108"/>
      <c r="P61" s="109"/>
      <c r="Q61" s="147" t="str">
        <f t="shared" si="1"/>
        <v/>
      </c>
      <c r="R61" s="147" t="str">
        <f t="shared" si="3"/>
        <v/>
      </c>
      <c r="S61" s="148" t="str">
        <f t="shared" si="2"/>
        <v/>
      </c>
      <c r="T61" s="106"/>
    </row>
    <row r="62" spans="2:20" x14ac:dyDescent="0.35">
      <c r="B62" s="142">
        <f t="shared" si="0"/>
        <v>0</v>
      </c>
      <c r="D62" s="144" t="str">
        <f>IF(AND(E62="",K62=""),"",MAX($D$10:D61)+1)</f>
        <v/>
      </c>
      <c r="E62" s="105"/>
      <c r="F62" s="145" t="str">
        <f>IF(E62="","",_xlfn.XLOOKUP(E62,'Category Works List'!$A$2:$P$2,'Category Works List'!$A$1:$P$1,"NA",0))</f>
        <v/>
      </c>
      <c r="G62" s="105"/>
      <c r="H62" s="146" t="str">
        <f>IF(G62="","",_xlfn.XLOOKUP(G62,'4. Summary of Resilience Works'!$F$10:$F$57,'4. Summary of Resilience Works'!$E$10:$E$57,"NA",0))</f>
        <v/>
      </c>
      <c r="I62" s="105"/>
      <c r="J62" s="146" t="str">
        <f>IF(I62="","",_xlfn.XLOOKUP(I62,'3. Trades'!$D$4:$D$52,'3. Trades'!$C$4:$C$52,"#NA",0))</f>
        <v/>
      </c>
      <c r="K62" s="106"/>
      <c r="L62" s="107"/>
      <c r="M62" s="107"/>
      <c r="N62" s="107"/>
      <c r="O62" s="108"/>
      <c r="P62" s="109"/>
      <c r="Q62" s="147" t="str">
        <f t="shared" si="1"/>
        <v/>
      </c>
      <c r="R62" s="147" t="str">
        <f t="shared" si="3"/>
        <v/>
      </c>
      <c r="S62" s="148" t="str">
        <f t="shared" si="2"/>
        <v/>
      </c>
      <c r="T62" s="106"/>
    </row>
    <row r="63" spans="2:20" x14ac:dyDescent="0.35">
      <c r="B63" s="142">
        <f t="shared" si="0"/>
        <v>0</v>
      </c>
      <c r="D63" s="144" t="str">
        <f>IF(AND(E63="",K63=""),"",MAX($D$10:D62)+1)</f>
        <v/>
      </c>
      <c r="E63" s="105"/>
      <c r="F63" s="145" t="str">
        <f>IF(E63="","",_xlfn.XLOOKUP(E63,'Category Works List'!$A$2:$P$2,'Category Works List'!$A$1:$P$1,"NA",0))</f>
        <v/>
      </c>
      <c r="G63" s="105"/>
      <c r="H63" s="146" t="str">
        <f>IF(G63="","",_xlfn.XLOOKUP(G63,'4. Summary of Resilience Works'!$F$10:$F$57,'4. Summary of Resilience Works'!$E$10:$E$57,"NA",0))</f>
        <v/>
      </c>
      <c r="I63" s="105"/>
      <c r="J63" s="146" t="str">
        <f>IF(I63="","",_xlfn.XLOOKUP(I63,'3. Trades'!$D$4:$D$52,'3. Trades'!$C$4:$C$52,"#NA",0))</f>
        <v/>
      </c>
      <c r="K63" s="106"/>
      <c r="L63" s="107"/>
      <c r="M63" s="107"/>
      <c r="N63" s="107"/>
      <c r="O63" s="108"/>
      <c r="P63" s="109"/>
      <c r="Q63" s="147" t="str">
        <f t="shared" si="1"/>
        <v/>
      </c>
      <c r="R63" s="147" t="str">
        <f t="shared" si="3"/>
        <v/>
      </c>
      <c r="S63" s="148" t="str">
        <f t="shared" si="2"/>
        <v/>
      </c>
      <c r="T63" s="106"/>
    </row>
    <row r="64" spans="2:20" x14ac:dyDescent="0.35">
      <c r="B64" s="142">
        <f t="shared" si="0"/>
        <v>0</v>
      </c>
      <c r="D64" s="144" t="str">
        <f>IF(AND(E64="",K64=""),"",MAX($D$10:D63)+1)</f>
        <v/>
      </c>
      <c r="E64" s="105"/>
      <c r="F64" s="145" t="str">
        <f>IF(E64="","",_xlfn.XLOOKUP(E64,'Category Works List'!$A$2:$P$2,'Category Works List'!$A$1:$P$1,"NA",0))</f>
        <v/>
      </c>
      <c r="G64" s="105"/>
      <c r="H64" s="146" t="str">
        <f>IF(G64="","",_xlfn.XLOOKUP(G64,'4. Summary of Resilience Works'!$F$10:$F$57,'4. Summary of Resilience Works'!$E$10:$E$57,"NA",0))</f>
        <v/>
      </c>
      <c r="I64" s="105"/>
      <c r="J64" s="146" t="str">
        <f>IF(I64="","",_xlfn.XLOOKUP(I64,'3. Trades'!$D$4:$D$52,'3. Trades'!$C$4:$C$52,"#NA",0))</f>
        <v/>
      </c>
      <c r="K64" s="106"/>
      <c r="L64" s="107"/>
      <c r="M64" s="107"/>
      <c r="N64" s="107"/>
      <c r="O64" s="108"/>
      <c r="P64" s="109"/>
      <c r="Q64" s="147" t="str">
        <f t="shared" si="1"/>
        <v/>
      </c>
      <c r="R64" s="147" t="str">
        <f t="shared" si="3"/>
        <v/>
      </c>
      <c r="S64" s="148" t="str">
        <f t="shared" si="2"/>
        <v/>
      </c>
      <c r="T64" s="106"/>
    </row>
    <row r="65" spans="2:20" x14ac:dyDescent="0.35">
      <c r="B65" s="142">
        <f t="shared" si="0"/>
        <v>0</v>
      </c>
      <c r="D65" s="144" t="str">
        <f>IF(AND(E65="",K65=""),"",MAX($D$10:D64)+1)</f>
        <v/>
      </c>
      <c r="E65" s="105"/>
      <c r="F65" s="145" t="str">
        <f>IF(E65="","",_xlfn.XLOOKUP(E65,'Category Works List'!$A$2:$P$2,'Category Works List'!$A$1:$P$1,"NA",0))</f>
        <v/>
      </c>
      <c r="G65" s="105"/>
      <c r="H65" s="146" t="str">
        <f>IF(G65="","",_xlfn.XLOOKUP(G65,'4. Summary of Resilience Works'!$F$10:$F$57,'4. Summary of Resilience Works'!$E$10:$E$57,"NA",0))</f>
        <v/>
      </c>
      <c r="I65" s="105"/>
      <c r="J65" s="146" t="str">
        <f>IF(I65="","",_xlfn.XLOOKUP(I65,'3. Trades'!$D$4:$D$52,'3. Trades'!$C$4:$C$52,"#NA",0))</f>
        <v/>
      </c>
      <c r="K65" s="106"/>
      <c r="L65" s="107"/>
      <c r="M65" s="107"/>
      <c r="N65" s="107"/>
      <c r="O65" s="108"/>
      <c r="P65" s="109"/>
      <c r="Q65" s="147" t="str">
        <f t="shared" si="1"/>
        <v/>
      </c>
      <c r="R65" s="147" t="str">
        <f t="shared" si="3"/>
        <v/>
      </c>
      <c r="S65" s="148" t="str">
        <f t="shared" si="2"/>
        <v/>
      </c>
      <c r="T65" s="106"/>
    </row>
    <row r="66" spans="2:20" x14ac:dyDescent="0.35">
      <c r="B66" s="142">
        <f t="shared" si="0"/>
        <v>0</v>
      </c>
      <c r="D66" s="144" t="str">
        <f>IF(AND(E66="",K66=""),"",MAX($D$10:D65)+1)</f>
        <v/>
      </c>
      <c r="E66" s="105"/>
      <c r="F66" s="145" t="str">
        <f>IF(E66="","",_xlfn.XLOOKUP(E66,'Category Works List'!$A$2:$P$2,'Category Works List'!$A$1:$P$1,"NA",0))</f>
        <v/>
      </c>
      <c r="G66" s="105"/>
      <c r="H66" s="146" t="str">
        <f>IF(G66="","",_xlfn.XLOOKUP(G66,'4. Summary of Resilience Works'!$F$10:$F$57,'4. Summary of Resilience Works'!$E$10:$E$57,"NA",0))</f>
        <v/>
      </c>
      <c r="I66" s="105"/>
      <c r="J66" s="146" t="str">
        <f>IF(I66="","",_xlfn.XLOOKUP(I66,'3. Trades'!$D$4:$D$52,'3. Trades'!$C$4:$C$52,"#NA",0))</f>
        <v/>
      </c>
      <c r="K66" s="106"/>
      <c r="L66" s="107"/>
      <c r="M66" s="107"/>
      <c r="N66" s="107"/>
      <c r="O66" s="108"/>
      <c r="P66" s="109"/>
      <c r="Q66" s="147" t="str">
        <f t="shared" si="1"/>
        <v/>
      </c>
      <c r="R66" s="147" t="str">
        <f t="shared" si="3"/>
        <v/>
      </c>
      <c r="S66" s="148" t="str">
        <f t="shared" si="2"/>
        <v/>
      </c>
      <c r="T66" s="106"/>
    </row>
    <row r="67" spans="2:20" x14ac:dyDescent="0.35">
      <c r="B67" s="142">
        <f t="shared" si="0"/>
        <v>0</v>
      </c>
      <c r="D67" s="144" t="str">
        <f>IF(AND(E67="",K67=""),"",MAX($D$10:D66)+1)</f>
        <v/>
      </c>
      <c r="E67" s="105"/>
      <c r="F67" s="145" t="str">
        <f>IF(E67="","",_xlfn.XLOOKUP(E67,'Category Works List'!$A$2:$P$2,'Category Works List'!$A$1:$P$1,"NA",0))</f>
        <v/>
      </c>
      <c r="G67" s="105"/>
      <c r="H67" s="146" t="str">
        <f>IF(G67="","",_xlfn.XLOOKUP(G67,'4. Summary of Resilience Works'!$F$10:$F$57,'4. Summary of Resilience Works'!$E$10:$E$57,"NA",0))</f>
        <v/>
      </c>
      <c r="I67" s="105"/>
      <c r="J67" s="146" t="str">
        <f>IF(I67="","",_xlfn.XLOOKUP(I67,'3. Trades'!$D$4:$D$52,'3. Trades'!$C$4:$C$52,"#NA",0))</f>
        <v/>
      </c>
      <c r="K67" s="106"/>
      <c r="L67" s="107"/>
      <c r="M67" s="107"/>
      <c r="N67" s="107"/>
      <c r="O67" s="108"/>
      <c r="P67" s="109"/>
      <c r="Q67" s="147" t="str">
        <f t="shared" si="1"/>
        <v/>
      </c>
      <c r="R67" s="147" t="str">
        <f t="shared" si="3"/>
        <v/>
      </c>
      <c r="S67" s="148" t="str">
        <f t="shared" si="2"/>
        <v/>
      </c>
      <c r="T67" s="106"/>
    </row>
    <row r="68" spans="2:20" x14ac:dyDescent="0.35">
      <c r="B68" s="142">
        <f t="shared" si="0"/>
        <v>0</v>
      </c>
      <c r="D68" s="144" t="str">
        <f>IF(AND(E68="",K68=""),"",MAX($D$10:D67)+1)</f>
        <v/>
      </c>
      <c r="E68" s="105"/>
      <c r="F68" s="145" t="str">
        <f>IF(E68="","",_xlfn.XLOOKUP(E68,'Category Works List'!$A$2:$P$2,'Category Works List'!$A$1:$P$1,"NA",0))</f>
        <v/>
      </c>
      <c r="G68" s="105"/>
      <c r="H68" s="146" t="str">
        <f>IF(G68="","",_xlfn.XLOOKUP(G68,'4. Summary of Resilience Works'!$F$10:$F$57,'4. Summary of Resilience Works'!$E$10:$E$57,"NA",0))</f>
        <v/>
      </c>
      <c r="I68" s="105"/>
      <c r="J68" s="146" t="str">
        <f>IF(I68="","",_xlfn.XLOOKUP(I68,'3. Trades'!$D$4:$D$52,'3. Trades'!$C$4:$C$52,"#NA",0))</f>
        <v/>
      </c>
      <c r="K68" s="106"/>
      <c r="L68" s="107"/>
      <c r="M68" s="107"/>
      <c r="N68" s="107"/>
      <c r="O68" s="108"/>
      <c r="P68" s="109"/>
      <c r="Q68" s="147" t="str">
        <f t="shared" si="1"/>
        <v/>
      </c>
      <c r="R68" s="147" t="str">
        <f t="shared" si="3"/>
        <v/>
      </c>
      <c r="S68" s="148" t="str">
        <f t="shared" si="2"/>
        <v/>
      </c>
      <c r="T68" s="106"/>
    </row>
    <row r="69" spans="2:20" x14ac:dyDescent="0.35">
      <c r="B69" s="142">
        <f t="shared" si="0"/>
        <v>0</v>
      </c>
      <c r="D69" s="144" t="str">
        <f>IF(AND(E69="",K69=""),"",MAX($D$10:D68)+1)</f>
        <v/>
      </c>
      <c r="E69" s="105"/>
      <c r="F69" s="145" t="str">
        <f>IF(E69="","",_xlfn.XLOOKUP(E69,'Category Works List'!$A$2:$P$2,'Category Works List'!$A$1:$P$1,"NA",0))</f>
        <v/>
      </c>
      <c r="G69" s="105"/>
      <c r="H69" s="146" t="str">
        <f>IF(G69="","",_xlfn.XLOOKUP(G69,'4. Summary of Resilience Works'!$F$10:$F$57,'4. Summary of Resilience Works'!$E$10:$E$57,"NA",0))</f>
        <v/>
      </c>
      <c r="I69" s="105"/>
      <c r="J69" s="146" t="str">
        <f>IF(I69="","",_xlfn.XLOOKUP(I69,'3. Trades'!$D$4:$D$52,'3. Trades'!$C$4:$C$52,"#NA",0))</f>
        <v/>
      </c>
      <c r="K69" s="106"/>
      <c r="L69" s="107"/>
      <c r="M69" s="107"/>
      <c r="N69" s="107"/>
      <c r="O69" s="108"/>
      <c r="P69" s="109"/>
      <c r="Q69" s="147" t="str">
        <f t="shared" si="1"/>
        <v/>
      </c>
      <c r="R69" s="147" t="str">
        <f t="shared" si="3"/>
        <v/>
      </c>
      <c r="S69" s="148" t="str">
        <f t="shared" si="2"/>
        <v/>
      </c>
      <c r="T69" s="106"/>
    </row>
    <row r="70" spans="2:20" x14ac:dyDescent="0.35">
      <c r="B70" s="142">
        <f t="shared" si="0"/>
        <v>0</v>
      </c>
      <c r="D70" s="144" t="str">
        <f>IF(AND(E70="",K70=""),"",MAX($D$10:D69)+1)</f>
        <v/>
      </c>
      <c r="E70" s="105"/>
      <c r="F70" s="145" t="str">
        <f>IF(E70="","",_xlfn.XLOOKUP(E70,'Category Works List'!$A$2:$P$2,'Category Works List'!$A$1:$P$1,"NA",0))</f>
        <v/>
      </c>
      <c r="G70" s="105"/>
      <c r="H70" s="146" t="str">
        <f>IF(G70="","",_xlfn.XLOOKUP(G70,'4. Summary of Resilience Works'!$F$10:$F$57,'4. Summary of Resilience Works'!$E$10:$E$57,"NA",0))</f>
        <v/>
      </c>
      <c r="I70" s="105"/>
      <c r="J70" s="146" t="str">
        <f>IF(I70="","",_xlfn.XLOOKUP(I70,'3. Trades'!$D$4:$D$52,'3. Trades'!$C$4:$C$52,"#NA",0))</f>
        <v/>
      </c>
      <c r="K70" s="106"/>
      <c r="L70" s="107"/>
      <c r="M70" s="107"/>
      <c r="N70" s="107"/>
      <c r="O70" s="108"/>
      <c r="P70" s="109"/>
      <c r="Q70" s="147" t="str">
        <f t="shared" si="1"/>
        <v/>
      </c>
      <c r="R70" s="147" t="str">
        <f t="shared" si="3"/>
        <v/>
      </c>
      <c r="S70" s="148" t="str">
        <f t="shared" si="2"/>
        <v/>
      </c>
      <c r="T70" s="106"/>
    </row>
    <row r="71" spans="2:20" x14ac:dyDescent="0.35">
      <c r="B71" s="142">
        <f t="shared" si="0"/>
        <v>0</v>
      </c>
      <c r="D71" s="144" t="str">
        <f>IF(AND(E71="",K71=""),"",MAX($D$10:D70)+1)</f>
        <v/>
      </c>
      <c r="E71" s="105"/>
      <c r="F71" s="145" t="str">
        <f>IF(E71="","",_xlfn.XLOOKUP(E71,'Category Works List'!$A$2:$P$2,'Category Works List'!$A$1:$P$1,"NA",0))</f>
        <v/>
      </c>
      <c r="G71" s="105"/>
      <c r="H71" s="146" t="str">
        <f>IF(G71="","",_xlfn.XLOOKUP(G71,'4. Summary of Resilience Works'!$F$10:$F$57,'4. Summary of Resilience Works'!$E$10:$E$57,"NA",0))</f>
        <v/>
      </c>
      <c r="I71" s="105"/>
      <c r="J71" s="146" t="str">
        <f>IF(I71="","",_xlfn.XLOOKUP(I71,'3. Trades'!$D$4:$D$52,'3. Trades'!$C$4:$C$52,"#NA",0))</f>
        <v/>
      </c>
      <c r="K71" s="106"/>
      <c r="L71" s="107"/>
      <c r="M71" s="107"/>
      <c r="N71" s="107"/>
      <c r="O71" s="108"/>
      <c r="P71" s="109"/>
      <c r="Q71" s="147" t="str">
        <f t="shared" si="1"/>
        <v/>
      </c>
      <c r="R71" s="147" t="str">
        <f t="shared" si="3"/>
        <v/>
      </c>
      <c r="S71" s="148" t="str">
        <f t="shared" si="2"/>
        <v/>
      </c>
      <c r="T71" s="106"/>
    </row>
    <row r="72" spans="2:20" x14ac:dyDescent="0.35">
      <c r="B72" s="142">
        <f t="shared" si="0"/>
        <v>0</v>
      </c>
      <c r="D72" s="144" t="str">
        <f>IF(AND(E72="",K72=""),"",MAX($D$10:D71)+1)</f>
        <v/>
      </c>
      <c r="E72" s="105"/>
      <c r="F72" s="145" t="str">
        <f>IF(E72="","",_xlfn.XLOOKUP(E72,'Category Works List'!$A$2:$P$2,'Category Works List'!$A$1:$P$1,"NA",0))</f>
        <v/>
      </c>
      <c r="G72" s="105"/>
      <c r="H72" s="146" t="str">
        <f>IF(G72="","",_xlfn.XLOOKUP(G72,'4. Summary of Resilience Works'!$F$10:$F$57,'4. Summary of Resilience Works'!$E$10:$E$57,"NA",0))</f>
        <v/>
      </c>
      <c r="I72" s="105"/>
      <c r="J72" s="146" t="str">
        <f>IF(I72="","",_xlfn.XLOOKUP(I72,'3. Trades'!$D$4:$D$52,'3. Trades'!$C$4:$C$52,"#NA",0))</f>
        <v/>
      </c>
      <c r="K72" s="106"/>
      <c r="L72" s="107"/>
      <c r="M72" s="107"/>
      <c r="N72" s="107"/>
      <c r="O72" s="108"/>
      <c r="P72" s="109"/>
      <c r="Q72" s="147" t="str">
        <f t="shared" si="1"/>
        <v/>
      </c>
      <c r="R72" s="147" t="str">
        <f t="shared" si="3"/>
        <v/>
      </c>
      <c r="S72" s="148" t="str">
        <f t="shared" si="2"/>
        <v/>
      </c>
      <c r="T72" s="106"/>
    </row>
    <row r="73" spans="2:20" x14ac:dyDescent="0.35">
      <c r="B73" s="142">
        <f t="shared" ref="B73:B105" si="4">IF(D73="",0,1)</f>
        <v>0</v>
      </c>
      <c r="D73" s="144" t="str">
        <f>IF(AND(E73="",K73=""),"",MAX($D$10:D72)+1)</f>
        <v/>
      </c>
      <c r="E73" s="105"/>
      <c r="F73" s="145" t="str">
        <f>IF(E73="","",_xlfn.XLOOKUP(E73,'Category Works List'!$A$2:$P$2,'Category Works List'!$A$1:$P$1,"NA",0))</f>
        <v/>
      </c>
      <c r="G73" s="105"/>
      <c r="H73" s="146" t="str">
        <f>IF(G73="","",_xlfn.XLOOKUP(G73,'4. Summary of Resilience Works'!$F$10:$F$57,'4. Summary of Resilience Works'!$E$10:$E$57,"NA",0))</f>
        <v/>
      </c>
      <c r="I73" s="105"/>
      <c r="J73" s="146" t="str">
        <f>IF(I73="","",_xlfn.XLOOKUP(I73,'3. Trades'!$D$4:$D$52,'3. Trades'!$C$4:$C$52,"#NA",0))</f>
        <v/>
      </c>
      <c r="K73" s="106"/>
      <c r="L73" s="107"/>
      <c r="M73" s="107"/>
      <c r="N73" s="107"/>
      <c r="O73" s="108"/>
      <c r="P73" s="109"/>
      <c r="Q73" s="147" t="str">
        <f t="shared" si="1"/>
        <v/>
      </c>
      <c r="R73" s="147" t="str">
        <f t="shared" ref="R73:R105" si="5">IF(O73="","",IF(L73&lt;&gt;"Yes",M73*O73,""))</f>
        <v/>
      </c>
      <c r="S73" s="148" t="str">
        <f t="shared" si="2"/>
        <v/>
      </c>
      <c r="T73" s="106"/>
    </row>
    <row r="74" spans="2:20" x14ac:dyDescent="0.35">
      <c r="B74" s="142">
        <f t="shared" si="4"/>
        <v>0</v>
      </c>
      <c r="D74" s="144" t="str">
        <f>IF(AND(E74="",K74=""),"",MAX($D$10:D73)+1)</f>
        <v/>
      </c>
      <c r="E74" s="105"/>
      <c r="F74" s="145" t="str">
        <f>IF(E74="","",_xlfn.XLOOKUP(E74,'Category Works List'!$A$2:$P$2,'Category Works List'!$A$1:$P$1,"NA",0))</f>
        <v/>
      </c>
      <c r="G74" s="105"/>
      <c r="H74" s="146" t="str">
        <f>IF(G74="","",_xlfn.XLOOKUP(G74,'4. Summary of Resilience Works'!$F$10:$F$57,'4. Summary of Resilience Works'!$E$10:$E$57,"NA",0))</f>
        <v/>
      </c>
      <c r="I74" s="105"/>
      <c r="J74" s="146" t="str">
        <f>IF(I74="","",_xlfn.XLOOKUP(I74,'3. Trades'!$D$4:$D$52,'3. Trades'!$C$4:$C$52,"#NA",0))</f>
        <v/>
      </c>
      <c r="K74" s="106"/>
      <c r="L74" s="107"/>
      <c r="M74" s="107"/>
      <c r="N74" s="107"/>
      <c r="O74" s="108"/>
      <c r="P74" s="109"/>
      <c r="Q74" s="147" t="str">
        <f t="shared" si="1"/>
        <v/>
      </c>
      <c r="R74" s="147" t="str">
        <f t="shared" si="5"/>
        <v/>
      </c>
      <c r="S74" s="148" t="str">
        <f t="shared" si="2"/>
        <v/>
      </c>
      <c r="T74" s="106"/>
    </row>
    <row r="75" spans="2:20" x14ac:dyDescent="0.35">
      <c r="B75" s="142">
        <f t="shared" si="4"/>
        <v>0</v>
      </c>
      <c r="D75" s="144" t="str">
        <f>IF(AND(E75="",K75=""),"",MAX($D$10:D74)+1)</f>
        <v/>
      </c>
      <c r="E75" s="105"/>
      <c r="F75" s="145" t="str">
        <f>IF(E75="","",_xlfn.XLOOKUP(E75,'Category Works List'!$A$2:$P$2,'Category Works List'!$A$1:$P$1,"NA",0))</f>
        <v/>
      </c>
      <c r="G75" s="105"/>
      <c r="H75" s="146" t="str">
        <f>IF(G75="","",_xlfn.XLOOKUP(G75,'4. Summary of Resilience Works'!$F$10:$F$57,'4. Summary of Resilience Works'!$E$10:$E$57,"NA",0))</f>
        <v/>
      </c>
      <c r="I75" s="105"/>
      <c r="J75" s="146" t="str">
        <f>IF(I75="","",_xlfn.XLOOKUP(I75,'3. Trades'!$D$4:$D$52,'3. Trades'!$C$4:$C$52,"#NA",0))</f>
        <v/>
      </c>
      <c r="K75" s="106"/>
      <c r="L75" s="107"/>
      <c r="M75" s="107"/>
      <c r="N75" s="107"/>
      <c r="O75" s="108"/>
      <c r="P75" s="109"/>
      <c r="Q75" s="147" t="str">
        <f t="shared" si="1"/>
        <v/>
      </c>
      <c r="R75" s="147" t="str">
        <f t="shared" si="5"/>
        <v/>
      </c>
      <c r="S75" s="148" t="str">
        <f t="shared" si="2"/>
        <v/>
      </c>
      <c r="T75" s="106"/>
    </row>
    <row r="76" spans="2:20" x14ac:dyDescent="0.35">
      <c r="B76" s="142">
        <f t="shared" si="4"/>
        <v>0</v>
      </c>
      <c r="D76" s="144" t="str">
        <f>IF(AND(E76="",K76=""),"",MAX($D$10:D75)+1)</f>
        <v/>
      </c>
      <c r="E76" s="105"/>
      <c r="F76" s="145" t="str">
        <f>IF(E76="","",_xlfn.XLOOKUP(E76,'Category Works List'!$A$2:$P$2,'Category Works List'!$A$1:$P$1,"NA",0))</f>
        <v/>
      </c>
      <c r="G76" s="105"/>
      <c r="H76" s="146" t="str">
        <f>IF(G76="","",_xlfn.XLOOKUP(G76,'4. Summary of Resilience Works'!$F$10:$F$57,'4. Summary of Resilience Works'!$E$10:$E$57,"NA",0))</f>
        <v/>
      </c>
      <c r="I76" s="105"/>
      <c r="J76" s="146" t="str">
        <f>IF(I76="","",_xlfn.XLOOKUP(I76,'3. Trades'!$D$4:$D$52,'3. Trades'!$C$4:$C$52,"#NA",0))</f>
        <v/>
      </c>
      <c r="K76" s="106"/>
      <c r="L76" s="107"/>
      <c r="M76" s="107"/>
      <c r="N76" s="107"/>
      <c r="O76" s="108"/>
      <c r="P76" s="109"/>
      <c r="Q76" s="147" t="str">
        <f t="shared" si="1"/>
        <v/>
      </c>
      <c r="R76" s="147" t="str">
        <f t="shared" si="5"/>
        <v/>
      </c>
      <c r="S76" s="148" t="str">
        <f t="shared" si="2"/>
        <v/>
      </c>
      <c r="T76" s="106"/>
    </row>
    <row r="77" spans="2:20" x14ac:dyDescent="0.35">
      <c r="B77" s="142">
        <f t="shared" si="4"/>
        <v>0</v>
      </c>
      <c r="D77" s="144" t="str">
        <f>IF(AND(E77="",K77=""),"",MAX($D$10:D76)+1)</f>
        <v/>
      </c>
      <c r="E77" s="105"/>
      <c r="F77" s="145" t="str">
        <f>IF(E77="","",_xlfn.XLOOKUP(E77,'Category Works List'!$A$2:$P$2,'Category Works List'!$A$1:$P$1,"NA",0))</f>
        <v/>
      </c>
      <c r="G77" s="105"/>
      <c r="H77" s="146" t="str">
        <f>IF(G77="","",_xlfn.XLOOKUP(G77,'4. Summary of Resilience Works'!$F$10:$F$57,'4. Summary of Resilience Works'!$E$10:$E$57,"NA",0))</f>
        <v/>
      </c>
      <c r="I77" s="105"/>
      <c r="J77" s="146" t="str">
        <f>IF(I77="","",_xlfn.XLOOKUP(I77,'3. Trades'!$D$4:$D$52,'3. Trades'!$C$4:$C$52,"#NA",0))</f>
        <v/>
      </c>
      <c r="K77" s="106"/>
      <c r="L77" s="107"/>
      <c r="M77" s="107"/>
      <c r="N77" s="107"/>
      <c r="O77" s="108"/>
      <c r="P77" s="109"/>
      <c r="Q77" s="147" t="str">
        <f t="shared" si="1"/>
        <v/>
      </c>
      <c r="R77" s="147" t="str">
        <f t="shared" si="5"/>
        <v/>
      </c>
      <c r="S77" s="148" t="str">
        <f t="shared" si="2"/>
        <v/>
      </c>
      <c r="T77" s="106"/>
    </row>
    <row r="78" spans="2:20" x14ac:dyDescent="0.35">
      <c r="B78" s="142">
        <f t="shared" si="4"/>
        <v>0</v>
      </c>
      <c r="D78" s="144" t="str">
        <f>IF(AND(E78="",K78=""),"",MAX($D$10:D77)+1)</f>
        <v/>
      </c>
      <c r="E78" s="105"/>
      <c r="F78" s="145" t="str">
        <f>IF(E78="","",_xlfn.XLOOKUP(E78,'Category Works List'!$A$2:$P$2,'Category Works List'!$A$1:$P$1,"NA",0))</f>
        <v/>
      </c>
      <c r="G78" s="105"/>
      <c r="H78" s="146" t="str">
        <f>IF(G78="","",_xlfn.XLOOKUP(G78,'4. Summary of Resilience Works'!$F$10:$F$57,'4. Summary of Resilience Works'!$E$10:$E$57,"NA",0))</f>
        <v/>
      </c>
      <c r="I78" s="105"/>
      <c r="J78" s="146" t="str">
        <f>IF(I78="","",_xlfn.XLOOKUP(I78,'3. Trades'!$D$4:$D$52,'3. Trades'!$C$4:$C$52,"#NA",0))</f>
        <v/>
      </c>
      <c r="K78" s="106"/>
      <c r="L78" s="107"/>
      <c r="M78" s="107"/>
      <c r="N78" s="107"/>
      <c r="O78" s="108"/>
      <c r="P78" s="109"/>
      <c r="Q78" s="147" t="str">
        <f t="shared" ref="Q78:Q105" si="6">IF(O78="","",IF(L78="Yes",M78*O78,""))</f>
        <v/>
      </c>
      <c r="R78" s="147" t="str">
        <f t="shared" si="5"/>
        <v/>
      </c>
      <c r="S78" s="148" t="str">
        <f t="shared" ref="S78:S105" si="7">IF(AND(M78="",O78=""),"",M78*O78)</f>
        <v/>
      </c>
      <c r="T78" s="106"/>
    </row>
    <row r="79" spans="2:20" x14ac:dyDescent="0.35">
      <c r="B79" s="142">
        <f t="shared" si="4"/>
        <v>0</v>
      </c>
      <c r="D79" s="144" t="str">
        <f>IF(AND(E79="",K79=""),"",MAX($D$10:D78)+1)</f>
        <v/>
      </c>
      <c r="E79" s="105"/>
      <c r="F79" s="145" t="str">
        <f>IF(E79="","",_xlfn.XLOOKUP(E79,'Category Works List'!$A$2:$P$2,'Category Works List'!$A$1:$P$1,"NA",0))</f>
        <v/>
      </c>
      <c r="G79" s="105"/>
      <c r="H79" s="146" t="str">
        <f>IF(G79="","",_xlfn.XLOOKUP(G79,'4. Summary of Resilience Works'!$F$10:$F$57,'4. Summary of Resilience Works'!$E$10:$E$57,"NA",0))</f>
        <v/>
      </c>
      <c r="I79" s="105"/>
      <c r="J79" s="146" t="str">
        <f>IF(I79="","",_xlfn.XLOOKUP(I79,'3. Trades'!$D$4:$D$52,'3. Trades'!$C$4:$C$52,"#NA",0))</f>
        <v/>
      </c>
      <c r="K79" s="106"/>
      <c r="L79" s="107"/>
      <c r="M79" s="107"/>
      <c r="N79" s="107"/>
      <c r="O79" s="108"/>
      <c r="P79" s="109"/>
      <c r="Q79" s="147" t="str">
        <f t="shared" si="6"/>
        <v/>
      </c>
      <c r="R79" s="147" t="str">
        <f t="shared" si="5"/>
        <v/>
      </c>
      <c r="S79" s="148" t="str">
        <f t="shared" si="7"/>
        <v/>
      </c>
      <c r="T79" s="106"/>
    </row>
    <row r="80" spans="2:20" x14ac:dyDescent="0.35">
      <c r="B80" s="142">
        <f t="shared" si="4"/>
        <v>0</v>
      </c>
      <c r="D80" s="144" t="str">
        <f>IF(AND(E80="",K80=""),"",MAX($D$10:D79)+1)</f>
        <v/>
      </c>
      <c r="E80" s="105"/>
      <c r="F80" s="145" t="str">
        <f>IF(E80="","",_xlfn.XLOOKUP(E80,'Category Works List'!$A$2:$P$2,'Category Works List'!$A$1:$P$1,"NA",0))</f>
        <v/>
      </c>
      <c r="G80" s="105"/>
      <c r="H80" s="146" t="str">
        <f>IF(G80="","",_xlfn.XLOOKUP(G80,'4. Summary of Resilience Works'!$F$10:$F$57,'4. Summary of Resilience Works'!$E$10:$E$57,"NA",0))</f>
        <v/>
      </c>
      <c r="I80" s="105"/>
      <c r="J80" s="146" t="str">
        <f>IF(I80="","",_xlfn.XLOOKUP(I80,'3. Trades'!$D$4:$D$52,'3. Trades'!$C$4:$C$52,"#NA",0))</f>
        <v/>
      </c>
      <c r="K80" s="106"/>
      <c r="L80" s="107"/>
      <c r="M80" s="107"/>
      <c r="N80" s="107"/>
      <c r="O80" s="108"/>
      <c r="P80" s="109"/>
      <c r="Q80" s="147" t="str">
        <f t="shared" si="6"/>
        <v/>
      </c>
      <c r="R80" s="147" t="str">
        <f t="shared" si="5"/>
        <v/>
      </c>
      <c r="S80" s="148" t="str">
        <f t="shared" si="7"/>
        <v/>
      </c>
      <c r="T80" s="106"/>
    </row>
    <row r="81" spans="2:20" x14ac:dyDescent="0.35">
      <c r="B81" s="142">
        <f t="shared" si="4"/>
        <v>0</v>
      </c>
      <c r="D81" s="144" t="str">
        <f>IF(AND(E81="",K81=""),"",MAX($D$10:D80)+1)</f>
        <v/>
      </c>
      <c r="E81" s="105"/>
      <c r="F81" s="145" t="str">
        <f>IF(E81="","",_xlfn.XLOOKUP(E81,'Category Works List'!$A$2:$P$2,'Category Works List'!$A$1:$P$1,"NA",0))</f>
        <v/>
      </c>
      <c r="G81" s="105"/>
      <c r="H81" s="146" t="str">
        <f>IF(G81="","",_xlfn.XLOOKUP(G81,'4. Summary of Resilience Works'!$F$10:$F$57,'4. Summary of Resilience Works'!$E$10:$E$57,"NA",0))</f>
        <v/>
      </c>
      <c r="I81" s="105"/>
      <c r="J81" s="146" t="str">
        <f>IF(I81="","",_xlfn.XLOOKUP(I81,'3. Trades'!$D$4:$D$52,'3. Trades'!$C$4:$C$52,"#NA",0))</f>
        <v/>
      </c>
      <c r="K81" s="106"/>
      <c r="L81" s="107"/>
      <c r="M81" s="107"/>
      <c r="N81" s="107"/>
      <c r="O81" s="108"/>
      <c r="P81" s="109"/>
      <c r="Q81" s="147" t="str">
        <f t="shared" si="6"/>
        <v/>
      </c>
      <c r="R81" s="147" t="str">
        <f t="shared" si="5"/>
        <v/>
      </c>
      <c r="S81" s="148" t="str">
        <f t="shared" si="7"/>
        <v/>
      </c>
      <c r="T81" s="106"/>
    </row>
    <row r="82" spans="2:20" x14ac:dyDescent="0.35">
      <c r="B82" s="142">
        <f t="shared" si="4"/>
        <v>0</v>
      </c>
      <c r="D82" s="144" t="str">
        <f>IF(AND(E82="",K82=""),"",MAX($D$10:D81)+1)</f>
        <v/>
      </c>
      <c r="E82" s="105"/>
      <c r="F82" s="145" t="str">
        <f>IF(E82="","",_xlfn.XLOOKUP(E82,'Category Works List'!$A$2:$P$2,'Category Works List'!$A$1:$P$1,"NA",0))</f>
        <v/>
      </c>
      <c r="G82" s="105"/>
      <c r="H82" s="146" t="str">
        <f>IF(G82="","",_xlfn.XLOOKUP(G82,'4. Summary of Resilience Works'!$F$10:$F$57,'4. Summary of Resilience Works'!$E$10:$E$57,"NA",0))</f>
        <v/>
      </c>
      <c r="I82" s="105"/>
      <c r="J82" s="146" t="str">
        <f>IF(I82="","",_xlfn.XLOOKUP(I82,'3. Trades'!$D$4:$D$52,'3. Trades'!$C$4:$C$52,"#NA",0))</f>
        <v/>
      </c>
      <c r="K82" s="106"/>
      <c r="L82" s="107"/>
      <c r="M82" s="107"/>
      <c r="N82" s="107"/>
      <c r="O82" s="108"/>
      <c r="P82" s="109"/>
      <c r="Q82" s="147" t="str">
        <f t="shared" si="6"/>
        <v/>
      </c>
      <c r="R82" s="147" t="str">
        <f t="shared" si="5"/>
        <v/>
      </c>
      <c r="S82" s="148" t="str">
        <f t="shared" si="7"/>
        <v/>
      </c>
      <c r="T82" s="106"/>
    </row>
    <row r="83" spans="2:20" x14ac:dyDescent="0.35">
      <c r="B83" s="142">
        <f t="shared" si="4"/>
        <v>0</v>
      </c>
      <c r="D83" s="144" t="str">
        <f>IF(AND(E83="",K83=""),"",MAX($D$10:D82)+1)</f>
        <v/>
      </c>
      <c r="E83" s="105"/>
      <c r="F83" s="145" t="str">
        <f>IF(E83="","",_xlfn.XLOOKUP(E83,'Category Works List'!$A$2:$P$2,'Category Works List'!$A$1:$P$1,"NA",0))</f>
        <v/>
      </c>
      <c r="G83" s="105"/>
      <c r="H83" s="146" t="str">
        <f>IF(G83="","",_xlfn.XLOOKUP(G83,'4. Summary of Resilience Works'!$F$10:$F$57,'4. Summary of Resilience Works'!$E$10:$E$57,"NA",0))</f>
        <v/>
      </c>
      <c r="I83" s="105"/>
      <c r="J83" s="146" t="str">
        <f>IF(I83="","",_xlfn.XLOOKUP(I83,'3. Trades'!$D$4:$D$52,'3. Trades'!$C$4:$C$52,"#NA",0))</f>
        <v/>
      </c>
      <c r="K83" s="106"/>
      <c r="L83" s="107"/>
      <c r="M83" s="107"/>
      <c r="N83" s="107"/>
      <c r="O83" s="108"/>
      <c r="P83" s="109"/>
      <c r="Q83" s="147" t="str">
        <f t="shared" si="6"/>
        <v/>
      </c>
      <c r="R83" s="147" t="str">
        <f t="shared" si="5"/>
        <v/>
      </c>
      <c r="S83" s="148" t="str">
        <f t="shared" si="7"/>
        <v/>
      </c>
      <c r="T83" s="106"/>
    </row>
    <row r="84" spans="2:20" x14ac:dyDescent="0.35">
      <c r="B84" s="142">
        <f t="shared" si="4"/>
        <v>0</v>
      </c>
      <c r="D84" s="144" t="str">
        <f>IF(AND(E84="",K84=""),"",MAX($D$10:D83)+1)</f>
        <v/>
      </c>
      <c r="E84" s="105"/>
      <c r="F84" s="145" t="str">
        <f>IF(E84="","",_xlfn.XLOOKUP(E84,'Category Works List'!$A$2:$P$2,'Category Works List'!$A$1:$P$1,"NA",0))</f>
        <v/>
      </c>
      <c r="G84" s="105"/>
      <c r="H84" s="146" t="str">
        <f>IF(G84="","",_xlfn.XLOOKUP(G84,'4. Summary of Resilience Works'!$F$10:$F$57,'4. Summary of Resilience Works'!$E$10:$E$57,"NA",0))</f>
        <v/>
      </c>
      <c r="I84" s="105"/>
      <c r="J84" s="146" t="str">
        <f>IF(I84="","",_xlfn.XLOOKUP(I84,'3. Trades'!$D$4:$D$52,'3. Trades'!$C$4:$C$52,"#NA",0))</f>
        <v/>
      </c>
      <c r="K84" s="106"/>
      <c r="L84" s="107"/>
      <c r="M84" s="107"/>
      <c r="N84" s="107"/>
      <c r="O84" s="108"/>
      <c r="P84" s="109"/>
      <c r="Q84" s="147" t="str">
        <f t="shared" si="6"/>
        <v/>
      </c>
      <c r="R84" s="147" t="str">
        <f t="shared" si="5"/>
        <v/>
      </c>
      <c r="S84" s="148" t="str">
        <f t="shared" si="7"/>
        <v/>
      </c>
      <c r="T84" s="106"/>
    </row>
    <row r="85" spans="2:20" x14ac:dyDescent="0.35">
      <c r="B85" s="142">
        <f t="shared" si="4"/>
        <v>0</v>
      </c>
      <c r="D85" s="144" t="str">
        <f>IF(AND(E85="",K85=""),"",MAX($D$10:D84)+1)</f>
        <v/>
      </c>
      <c r="E85" s="105"/>
      <c r="F85" s="145" t="str">
        <f>IF(E85="","",_xlfn.XLOOKUP(E85,'Category Works List'!$A$2:$P$2,'Category Works List'!$A$1:$P$1,"NA",0))</f>
        <v/>
      </c>
      <c r="G85" s="105"/>
      <c r="H85" s="146" t="str">
        <f>IF(G85="","",_xlfn.XLOOKUP(G85,'4. Summary of Resilience Works'!$F$10:$F$57,'4. Summary of Resilience Works'!$E$10:$E$57,"NA",0))</f>
        <v/>
      </c>
      <c r="I85" s="105"/>
      <c r="J85" s="146" t="str">
        <f>IF(I85="","",_xlfn.XLOOKUP(I85,'3. Trades'!$D$4:$D$52,'3. Trades'!$C$4:$C$52,"#NA",0))</f>
        <v/>
      </c>
      <c r="K85" s="106"/>
      <c r="L85" s="107"/>
      <c r="M85" s="107"/>
      <c r="N85" s="107"/>
      <c r="O85" s="108"/>
      <c r="P85" s="109"/>
      <c r="Q85" s="147" t="str">
        <f t="shared" si="6"/>
        <v/>
      </c>
      <c r="R85" s="147" t="str">
        <f t="shared" si="5"/>
        <v/>
      </c>
      <c r="S85" s="148" t="str">
        <f t="shared" si="7"/>
        <v/>
      </c>
      <c r="T85" s="106"/>
    </row>
    <row r="86" spans="2:20" x14ac:dyDescent="0.35">
      <c r="B86" s="142">
        <f t="shared" si="4"/>
        <v>0</v>
      </c>
      <c r="D86" s="144" t="str">
        <f>IF(AND(E86="",K86=""),"",MAX($D$10:D85)+1)</f>
        <v/>
      </c>
      <c r="E86" s="105"/>
      <c r="F86" s="145" t="str">
        <f>IF(E86="","",_xlfn.XLOOKUP(E86,'Category Works List'!$A$2:$P$2,'Category Works List'!$A$1:$P$1,"NA",0))</f>
        <v/>
      </c>
      <c r="G86" s="105"/>
      <c r="H86" s="146" t="str">
        <f>IF(G86="","",_xlfn.XLOOKUP(G86,'4. Summary of Resilience Works'!$F$10:$F$57,'4. Summary of Resilience Works'!$E$10:$E$57,"NA",0))</f>
        <v/>
      </c>
      <c r="I86" s="105"/>
      <c r="J86" s="146" t="str">
        <f>IF(I86="","",_xlfn.XLOOKUP(I86,'3. Trades'!$D$4:$D$52,'3. Trades'!$C$4:$C$52,"#NA",0))</f>
        <v/>
      </c>
      <c r="K86" s="106"/>
      <c r="L86" s="107"/>
      <c r="M86" s="107"/>
      <c r="N86" s="107"/>
      <c r="O86" s="108"/>
      <c r="P86" s="109"/>
      <c r="Q86" s="147" t="str">
        <f t="shared" si="6"/>
        <v/>
      </c>
      <c r="R86" s="147" t="str">
        <f t="shared" si="5"/>
        <v/>
      </c>
      <c r="S86" s="148" t="str">
        <f t="shared" si="7"/>
        <v/>
      </c>
      <c r="T86" s="106"/>
    </row>
    <row r="87" spans="2:20" x14ac:dyDescent="0.35">
      <c r="B87" s="142">
        <f t="shared" si="4"/>
        <v>0</v>
      </c>
      <c r="D87" s="144" t="str">
        <f>IF(AND(E87="",K87=""),"",MAX($D$10:D86)+1)</f>
        <v/>
      </c>
      <c r="E87" s="105"/>
      <c r="F87" s="145" t="str">
        <f>IF(E87="","",_xlfn.XLOOKUP(E87,'Category Works List'!$A$2:$P$2,'Category Works List'!$A$1:$P$1,"NA",0))</f>
        <v/>
      </c>
      <c r="G87" s="105"/>
      <c r="H87" s="146" t="str">
        <f>IF(G87="","",_xlfn.XLOOKUP(G87,'4. Summary of Resilience Works'!$F$10:$F$57,'4. Summary of Resilience Works'!$E$10:$E$57,"NA",0))</f>
        <v/>
      </c>
      <c r="I87" s="105"/>
      <c r="J87" s="146" t="str">
        <f>IF(I87="","",_xlfn.XLOOKUP(I87,'3. Trades'!$D$4:$D$52,'3. Trades'!$C$4:$C$52,"#NA",0))</f>
        <v/>
      </c>
      <c r="K87" s="106"/>
      <c r="L87" s="107"/>
      <c r="M87" s="107"/>
      <c r="N87" s="107"/>
      <c r="O87" s="108"/>
      <c r="P87" s="109"/>
      <c r="Q87" s="147" t="str">
        <f t="shared" si="6"/>
        <v/>
      </c>
      <c r="R87" s="147" t="str">
        <f t="shared" si="5"/>
        <v/>
      </c>
      <c r="S87" s="148" t="str">
        <f t="shared" si="7"/>
        <v/>
      </c>
      <c r="T87" s="106"/>
    </row>
    <row r="88" spans="2:20" x14ac:dyDescent="0.35">
      <c r="B88" s="142">
        <f t="shared" si="4"/>
        <v>0</v>
      </c>
      <c r="D88" s="144" t="str">
        <f>IF(AND(E88="",K88=""),"",MAX($D$10:D87)+1)</f>
        <v/>
      </c>
      <c r="E88" s="105"/>
      <c r="F88" s="145" t="str">
        <f>IF(E88="","",_xlfn.XLOOKUP(E88,'Category Works List'!$A$2:$P$2,'Category Works List'!$A$1:$P$1,"NA",0))</f>
        <v/>
      </c>
      <c r="G88" s="105"/>
      <c r="H88" s="146" t="str">
        <f>IF(G88="","",_xlfn.XLOOKUP(G88,'4. Summary of Resilience Works'!$F$10:$F$57,'4. Summary of Resilience Works'!$E$10:$E$57,"NA",0))</f>
        <v/>
      </c>
      <c r="I88" s="105"/>
      <c r="J88" s="146" t="str">
        <f>IF(I88="","",_xlfn.XLOOKUP(I88,'3. Trades'!$D$4:$D$52,'3. Trades'!$C$4:$C$52,"#NA",0))</f>
        <v/>
      </c>
      <c r="K88" s="106"/>
      <c r="L88" s="107"/>
      <c r="M88" s="107"/>
      <c r="N88" s="107"/>
      <c r="O88" s="108"/>
      <c r="P88" s="109"/>
      <c r="Q88" s="147" t="str">
        <f t="shared" si="6"/>
        <v/>
      </c>
      <c r="R88" s="147" t="str">
        <f t="shared" si="5"/>
        <v/>
      </c>
      <c r="S88" s="148" t="str">
        <f t="shared" si="7"/>
        <v/>
      </c>
      <c r="T88" s="106"/>
    </row>
    <row r="89" spans="2:20" x14ac:dyDescent="0.35">
      <c r="B89" s="142">
        <f t="shared" si="4"/>
        <v>0</v>
      </c>
      <c r="D89" s="144" t="str">
        <f>IF(AND(E89="",K89=""),"",MAX($D$10:D88)+1)</f>
        <v/>
      </c>
      <c r="E89" s="105"/>
      <c r="F89" s="145" t="str">
        <f>IF(E89="","",_xlfn.XLOOKUP(E89,'Category Works List'!$A$2:$P$2,'Category Works List'!$A$1:$P$1,"NA",0))</f>
        <v/>
      </c>
      <c r="G89" s="105"/>
      <c r="H89" s="146" t="str">
        <f>IF(G89="","",_xlfn.XLOOKUP(G89,'4. Summary of Resilience Works'!$F$10:$F$57,'4. Summary of Resilience Works'!$E$10:$E$57,"NA",0))</f>
        <v/>
      </c>
      <c r="I89" s="105"/>
      <c r="J89" s="146" t="str">
        <f>IF(I89="","",_xlfn.XLOOKUP(I89,'3. Trades'!$D$4:$D$52,'3. Trades'!$C$4:$C$52,"#NA",0))</f>
        <v/>
      </c>
      <c r="K89" s="106"/>
      <c r="L89" s="107"/>
      <c r="M89" s="107"/>
      <c r="N89" s="107"/>
      <c r="O89" s="108"/>
      <c r="P89" s="109"/>
      <c r="Q89" s="147" t="str">
        <f t="shared" si="6"/>
        <v/>
      </c>
      <c r="R89" s="147" t="str">
        <f t="shared" si="5"/>
        <v/>
      </c>
      <c r="S89" s="148" t="str">
        <f t="shared" si="7"/>
        <v/>
      </c>
      <c r="T89" s="106"/>
    </row>
    <row r="90" spans="2:20" x14ac:dyDescent="0.35">
      <c r="B90" s="142">
        <f t="shared" si="4"/>
        <v>0</v>
      </c>
      <c r="D90" s="144" t="str">
        <f>IF(AND(E90="",K90=""),"",MAX($D$10:D89)+1)</f>
        <v/>
      </c>
      <c r="E90" s="105"/>
      <c r="F90" s="145" t="str">
        <f>IF(E90="","",_xlfn.XLOOKUP(E90,'Category Works List'!$A$2:$P$2,'Category Works List'!$A$1:$P$1,"NA",0))</f>
        <v/>
      </c>
      <c r="G90" s="105"/>
      <c r="H90" s="146" t="str">
        <f>IF(G90="","",_xlfn.XLOOKUP(G90,'4. Summary of Resilience Works'!$F$10:$F$57,'4. Summary of Resilience Works'!$E$10:$E$57,"NA",0))</f>
        <v/>
      </c>
      <c r="I90" s="105"/>
      <c r="J90" s="146" t="str">
        <f>IF(I90="","",_xlfn.XLOOKUP(I90,'3. Trades'!$D$4:$D$52,'3. Trades'!$C$4:$C$52,"#NA",0))</f>
        <v/>
      </c>
      <c r="K90" s="106"/>
      <c r="L90" s="107"/>
      <c r="M90" s="107"/>
      <c r="N90" s="107"/>
      <c r="O90" s="108"/>
      <c r="P90" s="109"/>
      <c r="Q90" s="147" t="str">
        <f t="shared" si="6"/>
        <v/>
      </c>
      <c r="R90" s="147" t="str">
        <f t="shared" si="5"/>
        <v/>
      </c>
      <c r="S90" s="148" t="str">
        <f t="shared" si="7"/>
        <v/>
      </c>
      <c r="T90" s="106"/>
    </row>
    <row r="91" spans="2:20" x14ac:dyDescent="0.35">
      <c r="B91" s="142">
        <f t="shared" si="4"/>
        <v>0</v>
      </c>
      <c r="D91" s="144" t="str">
        <f>IF(AND(E91="",K91=""),"",MAX($D$10:D90)+1)</f>
        <v/>
      </c>
      <c r="E91" s="105"/>
      <c r="F91" s="145" t="str">
        <f>IF(E91="","",_xlfn.XLOOKUP(E91,'Category Works List'!$A$2:$P$2,'Category Works List'!$A$1:$P$1,"NA",0))</f>
        <v/>
      </c>
      <c r="G91" s="105"/>
      <c r="H91" s="146" t="str">
        <f>IF(G91="","",_xlfn.XLOOKUP(G91,'4. Summary of Resilience Works'!$F$10:$F$57,'4. Summary of Resilience Works'!$E$10:$E$57,"NA",0))</f>
        <v/>
      </c>
      <c r="I91" s="105"/>
      <c r="J91" s="146" t="str">
        <f>IF(I91="","",_xlfn.XLOOKUP(I91,'3. Trades'!$D$4:$D$52,'3. Trades'!$C$4:$C$52,"#NA",0))</f>
        <v/>
      </c>
      <c r="K91" s="106"/>
      <c r="L91" s="107"/>
      <c r="M91" s="107"/>
      <c r="N91" s="107"/>
      <c r="O91" s="108"/>
      <c r="P91" s="109"/>
      <c r="Q91" s="147" t="str">
        <f t="shared" si="6"/>
        <v/>
      </c>
      <c r="R91" s="147" t="str">
        <f t="shared" si="5"/>
        <v/>
      </c>
      <c r="S91" s="148" t="str">
        <f t="shared" si="7"/>
        <v/>
      </c>
      <c r="T91" s="106"/>
    </row>
    <row r="92" spans="2:20" x14ac:dyDescent="0.35">
      <c r="B92" s="142">
        <f t="shared" si="4"/>
        <v>0</v>
      </c>
      <c r="D92" s="144" t="str">
        <f>IF(AND(E92="",K92=""),"",MAX($D$10:D91)+1)</f>
        <v/>
      </c>
      <c r="E92" s="105"/>
      <c r="F92" s="145" t="str">
        <f>IF(E92="","",_xlfn.XLOOKUP(E92,'Category Works List'!$A$2:$P$2,'Category Works List'!$A$1:$P$1,"NA",0))</f>
        <v/>
      </c>
      <c r="G92" s="105"/>
      <c r="H92" s="146" t="str">
        <f>IF(G92="","",_xlfn.XLOOKUP(G92,'4. Summary of Resilience Works'!$F$10:$F$57,'4. Summary of Resilience Works'!$E$10:$E$57,"NA",0))</f>
        <v/>
      </c>
      <c r="I92" s="105"/>
      <c r="J92" s="146" t="str">
        <f>IF(I92="","",_xlfn.XLOOKUP(I92,'3. Trades'!$D$4:$D$52,'3. Trades'!$C$4:$C$52,"#NA",0))</f>
        <v/>
      </c>
      <c r="K92" s="106"/>
      <c r="L92" s="107"/>
      <c r="M92" s="107"/>
      <c r="N92" s="107"/>
      <c r="O92" s="108"/>
      <c r="P92" s="109"/>
      <c r="Q92" s="147" t="str">
        <f t="shared" si="6"/>
        <v/>
      </c>
      <c r="R92" s="147" t="str">
        <f t="shared" si="5"/>
        <v/>
      </c>
      <c r="S92" s="148" t="str">
        <f t="shared" si="7"/>
        <v/>
      </c>
      <c r="T92" s="106"/>
    </row>
    <row r="93" spans="2:20" x14ac:dyDescent="0.35">
      <c r="B93" s="142">
        <f t="shared" si="4"/>
        <v>0</v>
      </c>
      <c r="D93" s="144" t="str">
        <f>IF(AND(E93="",K93=""),"",MAX($D$10:D92)+1)</f>
        <v/>
      </c>
      <c r="E93" s="105"/>
      <c r="F93" s="145" t="str">
        <f>IF(E93="","",_xlfn.XLOOKUP(E93,'Category Works List'!$A$2:$P$2,'Category Works List'!$A$1:$P$1,"NA",0))</f>
        <v/>
      </c>
      <c r="G93" s="105"/>
      <c r="H93" s="146" t="str">
        <f>IF(G93="","",_xlfn.XLOOKUP(G93,'4. Summary of Resilience Works'!$F$10:$F$57,'4. Summary of Resilience Works'!$E$10:$E$57,"NA",0))</f>
        <v/>
      </c>
      <c r="I93" s="105"/>
      <c r="J93" s="146" t="str">
        <f>IF(I93="","",_xlfn.XLOOKUP(I93,'3. Trades'!$D$4:$D$52,'3. Trades'!$C$4:$C$52,"#NA",0))</f>
        <v/>
      </c>
      <c r="K93" s="106"/>
      <c r="L93" s="107"/>
      <c r="M93" s="107"/>
      <c r="N93" s="107"/>
      <c r="O93" s="108"/>
      <c r="P93" s="109"/>
      <c r="Q93" s="147" t="str">
        <f t="shared" si="6"/>
        <v/>
      </c>
      <c r="R93" s="147" t="str">
        <f t="shared" si="5"/>
        <v/>
      </c>
      <c r="S93" s="148" t="str">
        <f t="shared" si="7"/>
        <v/>
      </c>
      <c r="T93" s="106"/>
    </row>
    <row r="94" spans="2:20" x14ac:dyDescent="0.35">
      <c r="B94" s="142">
        <f t="shared" si="4"/>
        <v>0</v>
      </c>
      <c r="D94" s="144" t="str">
        <f>IF(AND(E94="",K94=""),"",MAX($D$10:D93)+1)</f>
        <v/>
      </c>
      <c r="E94" s="105"/>
      <c r="F94" s="145" t="str">
        <f>IF(E94="","",_xlfn.XLOOKUP(E94,'Category Works List'!$A$2:$P$2,'Category Works List'!$A$1:$P$1,"NA",0))</f>
        <v/>
      </c>
      <c r="G94" s="105"/>
      <c r="H94" s="146" t="str">
        <f>IF(G94="","",_xlfn.XLOOKUP(G94,'4. Summary of Resilience Works'!$F$10:$F$57,'4. Summary of Resilience Works'!$E$10:$E$57,"NA",0))</f>
        <v/>
      </c>
      <c r="I94" s="105"/>
      <c r="J94" s="146" t="str">
        <f>IF(I94="","",_xlfn.XLOOKUP(I94,'3. Trades'!$D$4:$D$52,'3. Trades'!$C$4:$C$52,"#NA",0))</f>
        <v/>
      </c>
      <c r="K94" s="106"/>
      <c r="L94" s="107"/>
      <c r="M94" s="107"/>
      <c r="N94" s="107"/>
      <c r="O94" s="108"/>
      <c r="P94" s="109"/>
      <c r="Q94" s="147" t="str">
        <f t="shared" si="6"/>
        <v/>
      </c>
      <c r="R94" s="147" t="str">
        <f t="shared" si="5"/>
        <v/>
      </c>
      <c r="S94" s="148" t="str">
        <f t="shared" si="7"/>
        <v/>
      </c>
      <c r="T94" s="106"/>
    </row>
    <row r="95" spans="2:20" x14ac:dyDescent="0.35">
      <c r="B95" s="142">
        <f t="shared" si="4"/>
        <v>0</v>
      </c>
      <c r="D95" s="144" t="str">
        <f>IF(AND(E95="",K95=""),"",MAX($D$10:D94)+1)</f>
        <v/>
      </c>
      <c r="E95" s="105"/>
      <c r="F95" s="145" t="str">
        <f>IF(E95="","",_xlfn.XLOOKUP(E95,'Category Works List'!$A$2:$P$2,'Category Works List'!$A$1:$P$1,"NA",0))</f>
        <v/>
      </c>
      <c r="G95" s="105"/>
      <c r="H95" s="146" t="str">
        <f>IF(G95="","",_xlfn.XLOOKUP(G95,'4. Summary of Resilience Works'!$F$10:$F$57,'4. Summary of Resilience Works'!$E$10:$E$57,"NA",0))</f>
        <v/>
      </c>
      <c r="I95" s="105"/>
      <c r="J95" s="146" t="str">
        <f>IF(I95="","",_xlfn.XLOOKUP(I95,'3. Trades'!$D$4:$D$52,'3. Trades'!$C$4:$C$52,"#NA",0))</f>
        <v/>
      </c>
      <c r="K95" s="106"/>
      <c r="L95" s="107"/>
      <c r="M95" s="107"/>
      <c r="N95" s="107"/>
      <c r="O95" s="108"/>
      <c r="P95" s="109"/>
      <c r="Q95" s="147" t="str">
        <f t="shared" si="6"/>
        <v/>
      </c>
      <c r="R95" s="147" t="str">
        <f t="shared" si="5"/>
        <v/>
      </c>
      <c r="S95" s="148" t="str">
        <f t="shared" si="7"/>
        <v/>
      </c>
      <c r="T95" s="106"/>
    </row>
    <row r="96" spans="2:20" x14ac:dyDescent="0.35">
      <c r="B96" s="142">
        <f t="shared" si="4"/>
        <v>0</v>
      </c>
      <c r="D96" s="144" t="str">
        <f>IF(AND(E96="",K96=""),"",MAX($D$10:D95)+1)</f>
        <v/>
      </c>
      <c r="E96" s="105"/>
      <c r="F96" s="145" t="str">
        <f>IF(E96="","",_xlfn.XLOOKUP(E96,'Category Works List'!$A$2:$P$2,'Category Works List'!$A$1:$P$1,"NA",0))</f>
        <v/>
      </c>
      <c r="G96" s="105"/>
      <c r="H96" s="146" t="str">
        <f>IF(G96="","",_xlfn.XLOOKUP(G96,'4. Summary of Resilience Works'!$F$10:$F$57,'4. Summary of Resilience Works'!$E$10:$E$57,"NA",0))</f>
        <v/>
      </c>
      <c r="I96" s="105"/>
      <c r="J96" s="146" t="str">
        <f>IF(I96="","",_xlfn.XLOOKUP(I96,'3. Trades'!$D$4:$D$52,'3. Trades'!$C$4:$C$52,"#NA",0))</f>
        <v/>
      </c>
      <c r="K96" s="106"/>
      <c r="L96" s="107"/>
      <c r="M96" s="107"/>
      <c r="N96" s="107"/>
      <c r="O96" s="108"/>
      <c r="P96" s="109"/>
      <c r="Q96" s="147" t="str">
        <f t="shared" si="6"/>
        <v/>
      </c>
      <c r="R96" s="147" t="str">
        <f t="shared" si="5"/>
        <v/>
      </c>
      <c r="S96" s="148" t="str">
        <f t="shared" si="7"/>
        <v/>
      </c>
      <c r="T96" s="106"/>
    </row>
    <row r="97" spans="1:20" x14ac:dyDescent="0.35">
      <c r="B97" s="142">
        <f t="shared" si="4"/>
        <v>0</v>
      </c>
      <c r="D97" s="144" t="str">
        <f>IF(AND(E97="",K97=""),"",MAX($D$10:D96)+1)</f>
        <v/>
      </c>
      <c r="E97" s="105"/>
      <c r="F97" s="145" t="str">
        <f>IF(E97="","",_xlfn.XLOOKUP(E97,'Category Works List'!$A$2:$P$2,'Category Works List'!$A$1:$P$1,"NA",0))</f>
        <v/>
      </c>
      <c r="G97" s="105"/>
      <c r="H97" s="146" t="str">
        <f>IF(G97="","",_xlfn.XLOOKUP(G97,'4. Summary of Resilience Works'!$F$10:$F$57,'4. Summary of Resilience Works'!$E$10:$E$57,"NA",0))</f>
        <v/>
      </c>
      <c r="I97" s="105"/>
      <c r="J97" s="146" t="str">
        <f>IF(I97="","",_xlfn.XLOOKUP(I97,'3. Trades'!$D$4:$D$52,'3. Trades'!$C$4:$C$52,"#NA",0))</f>
        <v/>
      </c>
      <c r="K97" s="106"/>
      <c r="L97" s="107"/>
      <c r="M97" s="107"/>
      <c r="N97" s="107"/>
      <c r="O97" s="108"/>
      <c r="P97" s="109"/>
      <c r="Q97" s="147" t="str">
        <f t="shared" si="6"/>
        <v/>
      </c>
      <c r="R97" s="147" t="str">
        <f t="shared" si="5"/>
        <v/>
      </c>
      <c r="S97" s="148" t="str">
        <f t="shared" si="7"/>
        <v/>
      </c>
      <c r="T97" s="106"/>
    </row>
    <row r="98" spans="1:20" x14ac:dyDescent="0.35">
      <c r="B98" s="142">
        <f t="shared" si="4"/>
        <v>0</v>
      </c>
      <c r="D98" s="144" t="str">
        <f>IF(AND(E98="",K98=""),"",MAX($D$10:D97)+1)</f>
        <v/>
      </c>
      <c r="E98" s="105"/>
      <c r="F98" s="145" t="str">
        <f>IF(E98="","",_xlfn.XLOOKUP(E98,'Category Works List'!$A$2:$P$2,'Category Works List'!$A$1:$P$1,"NA",0))</f>
        <v/>
      </c>
      <c r="G98" s="105"/>
      <c r="H98" s="146" t="str">
        <f>IF(G98="","",_xlfn.XLOOKUP(G98,'4. Summary of Resilience Works'!$F$10:$F$57,'4. Summary of Resilience Works'!$E$10:$E$57,"NA",0))</f>
        <v/>
      </c>
      <c r="I98" s="105"/>
      <c r="J98" s="146" t="str">
        <f>IF(I98="","",_xlfn.XLOOKUP(I98,'3. Trades'!$D$4:$D$52,'3. Trades'!$C$4:$C$52,"#NA",0))</f>
        <v/>
      </c>
      <c r="K98" s="106"/>
      <c r="L98" s="107"/>
      <c r="M98" s="107"/>
      <c r="N98" s="107"/>
      <c r="O98" s="108"/>
      <c r="P98" s="109"/>
      <c r="Q98" s="147" t="str">
        <f t="shared" si="6"/>
        <v/>
      </c>
      <c r="R98" s="147" t="str">
        <f t="shared" si="5"/>
        <v/>
      </c>
      <c r="S98" s="148" t="str">
        <f t="shared" si="7"/>
        <v/>
      </c>
      <c r="T98" s="106"/>
    </row>
    <row r="99" spans="1:20" x14ac:dyDescent="0.35">
      <c r="B99" s="142">
        <f t="shared" si="4"/>
        <v>0</v>
      </c>
      <c r="D99" s="144" t="str">
        <f>IF(AND(E99="",K99=""),"",MAX($D$10:D98)+1)</f>
        <v/>
      </c>
      <c r="E99" s="105"/>
      <c r="F99" s="145" t="str">
        <f>IF(E99="","",_xlfn.XLOOKUP(E99,'Category Works List'!$A$2:$P$2,'Category Works List'!$A$1:$P$1,"NA",0))</f>
        <v/>
      </c>
      <c r="G99" s="105"/>
      <c r="H99" s="146" t="str">
        <f>IF(G99="","",_xlfn.XLOOKUP(G99,'4. Summary of Resilience Works'!$F$10:$F$57,'4. Summary of Resilience Works'!$E$10:$E$57,"NA",0))</f>
        <v/>
      </c>
      <c r="I99" s="105"/>
      <c r="J99" s="146" t="str">
        <f>IF(I99="","",_xlfn.XLOOKUP(I99,'3. Trades'!$D$4:$D$52,'3. Trades'!$C$4:$C$52,"#NA",0))</f>
        <v/>
      </c>
      <c r="K99" s="106"/>
      <c r="L99" s="107"/>
      <c r="M99" s="107"/>
      <c r="N99" s="107"/>
      <c r="O99" s="108"/>
      <c r="P99" s="109"/>
      <c r="Q99" s="147" t="str">
        <f t="shared" si="6"/>
        <v/>
      </c>
      <c r="R99" s="147" t="str">
        <f t="shared" si="5"/>
        <v/>
      </c>
      <c r="S99" s="148" t="str">
        <f t="shared" si="7"/>
        <v/>
      </c>
      <c r="T99" s="106"/>
    </row>
    <row r="100" spans="1:20" x14ac:dyDescent="0.35">
      <c r="B100" s="142">
        <f t="shared" si="4"/>
        <v>0</v>
      </c>
      <c r="D100" s="144" t="str">
        <f>IF(AND(E100="",K100=""),"",MAX($D$10:D99)+1)</f>
        <v/>
      </c>
      <c r="E100" s="105"/>
      <c r="F100" s="145" t="str">
        <f>IF(E100="","",_xlfn.XLOOKUP(E100,'Category Works List'!$A$2:$P$2,'Category Works List'!$A$1:$P$1,"NA",0))</f>
        <v/>
      </c>
      <c r="G100" s="105"/>
      <c r="H100" s="146" t="str">
        <f>IF(G100="","",_xlfn.XLOOKUP(G100,'4. Summary of Resilience Works'!$F$10:$F$57,'4. Summary of Resilience Works'!$E$10:$E$57,"NA",0))</f>
        <v/>
      </c>
      <c r="I100" s="105"/>
      <c r="J100" s="146" t="str">
        <f>IF(I100="","",_xlfn.XLOOKUP(I100,'3. Trades'!$D$4:$D$52,'3. Trades'!$C$4:$C$52,"#NA",0))</f>
        <v/>
      </c>
      <c r="K100" s="106"/>
      <c r="L100" s="107"/>
      <c r="M100" s="107"/>
      <c r="N100" s="107"/>
      <c r="O100" s="108"/>
      <c r="P100" s="109"/>
      <c r="Q100" s="147" t="str">
        <f t="shared" si="6"/>
        <v/>
      </c>
      <c r="R100" s="147" t="str">
        <f t="shared" si="5"/>
        <v/>
      </c>
      <c r="S100" s="148" t="str">
        <f t="shared" si="7"/>
        <v/>
      </c>
      <c r="T100" s="106"/>
    </row>
    <row r="101" spans="1:20" x14ac:dyDescent="0.35">
      <c r="B101" s="142">
        <f t="shared" si="4"/>
        <v>0</v>
      </c>
      <c r="D101" s="144" t="str">
        <f>IF(AND(E101="",K101=""),"",MAX($D$10:D100)+1)</f>
        <v/>
      </c>
      <c r="E101" s="105"/>
      <c r="F101" s="145" t="str">
        <f>IF(E101="","",_xlfn.XLOOKUP(E101,'Category Works List'!$A$2:$P$2,'Category Works List'!$A$1:$P$1,"NA",0))</f>
        <v/>
      </c>
      <c r="G101" s="105"/>
      <c r="H101" s="146" t="str">
        <f>IF(G101="","",_xlfn.XLOOKUP(G101,'4. Summary of Resilience Works'!$F$10:$F$57,'4. Summary of Resilience Works'!$E$10:$E$57,"NA",0))</f>
        <v/>
      </c>
      <c r="I101" s="105"/>
      <c r="J101" s="146" t="str">
        <f>IF(I101="","",_xlfn.XLOOKUP(I101,'3. Trades'!$D$4:$D$52,'3. Trades'!$C$4:$C$52,"#NA",0))</f>
        <v/>
      </c>
      <c r="K101" s="106"/>
      <c r="L101" s="107"/>
      <c r="M101" s="107"/>
      <c r="N101" s="107"/>
      <c r="O101" s="108"/>
      <c r="P101" s="109"/>
      <c r="Q101" s="147" t="str">
        <f t="shared" si="6"/>
        <v/>
      </c>
      <c r="R101" s="147" t="str">
        <f t="shared" si="5"/>
        <v/>
      </c>
      <c r="S101" s="148" t="str">
        <f t="shared" si="7"/>
        <v/>
      </c>
      <c r="T101" s="106"/>
    </row>
    <row r="102" spans="1:20" x14ac:dyDescent="0.35">
      <c r="B102" s="142">
        <f t="shared" si="4"/>
        <v>0</v>
      </c>
      <c r="D102" s="144" t="str">
        <f>IF(AND(E102="",K102=""),"",MAX($D$10:D101)+1)</f>
        <v/>
      </c>
      <c r="E102" s="105"/>
      <c r="F102" s="145" t="str">
        <f>IF(E102="","",_xlfn.XLOOKUP(E102,'Category Works List'!$A$2:$P$2,'Category Works List'!$A$1:$P$1,"NA",0))</f>
        <v/>
      </c>
      <c r="G102" s="105"/>
      <c r="H102" s="146" t="str">
        <f>IF(G102="","",_xlfn.XLOOKUP(G102,'4. Summary of Resilience Works'!$F$10:$F$57,'4. Summary of Resilience Works'!$E$10:$E$57,"NA",0))</f>
        <v/>
      </c>
      <c r="I102" s="105"/>
      <c r="J102" s="146" t="str">
        <f>IF(I102="","",_xlfn.XLOOKUP(I102,'3. Trades'!$D$4:$D$52,'3. Trades'!$C$4:$C$52,"#NA",0))</f>
        <v/>
      </c>
      <c r="K102" s="106"/>
      <c r="L102" s="107"/>
      <c r="M102" s="107"/>
      <c r="N102" s="107"/>
      <c r="O102" s="108"/>
      <c r="P102" s="109"/>
      <c r="Q102" s="147" t="str">
        <f t="shared" si="6"/>
        <v/>
      </c>
      <c r="R102" s="147" t="str">
        <f t="shared" si="5"/>
        <v/>
      </c>
      <c r="S102" s="148" t="str">
        <f t="shared" si="7"/>
        <v/>
      </c>
      <c r="T102" s="106"/>
    </row>
    <row r="103" spans="1:20" x14ac:dyDescent="0.35">
      <c r="B103" s="142">
        <f t="shared" si="4"/>
        <v>0</v>
      </c>
      <c r="D103" s="144" t="str">
        <f>IF(AND(E103="",K103=""),"",MAX($D$10:D102)+1)</f>
        <v/>
      </c>
      <c r="E103" s="105"/>
      <c r="F103" s="145" t="str">
        <f>IF(E103="","",_xlfn.XLOOKUP(E103,'Category Works List'!$A$2:$P$2,'Category Works List'!$A$1:$P$1,"NA",0))</f>
        <v/>
      </c>
      <c r="G103" s="105"/>
      <c r="H103" s="146" t="str">
        <f>IF(G103="","",_xlfn.XLOOKUP(G103,'4. Summary of Resilience Works'!$F$10:$F$57,'4. Summary of Resilience Works'!$E$10:$E$57,"NA",0))</f>
        <v/>
      </c>
      <c r="I103" s="105"/>
      <c r="J103" s="146" t="str">
        <f>IF(I103="","",_xlfn.XLOOKUP(I103,'3. Trades'!$D$4:$D$52,'3. Trades'!$C$4:$C$52,"#NA",0))</f>
        <v/>
      </c>
      <c r="K103" s="106"/>
      <c r="L103" s="107"/>
      <c r="M103" s="107"/>
      <c r="N103" s="107"/>
      <c r="O103" s="108"/>
      <c r="P103" s="109"/>
      <c r="Q103" s="147" t="str">
        <f t="shared" si="6"/>
        <v/>
      </c>
      <c r="R103" s="147" t="str">
        <f t="shared" si="5"/>
        <v/>
      </c>
      <c r="S103" s="148" t="str">
        <f t="shared" si="7"/>
        <v/>
      </c>
      <c r="T103" s="106"/>
    </row>
    <row r="104" spans="1:20" x14ac:dyDescent="0.35">
      <c r="B104" s="142">
        <f t="shared" si="4"/>
        <v>0</v>
      </c>
      <c r="D104" s="144" t="str">
        <f>IF(AND(E104="",K104=""),"",MAX($D$10:D103)+1)</f>
        <v/>
      </c>
      <c r="E104" s="105"/>
      <c r="F104" s="145" t="str">
        <f>IF(E104="","",_xlfn.XLOOKUP(E104,'Category Works List'!$A$2:$P$2,'Category Works List'!$A$1:$P$1,"NA",0))</f>
        <v/>
      </c>
      <c r="G104" s="105"/>
      <c r="H104" s="146" t="str">
        <f>IF(G104="","",_xlfn.XLOOKUP(G104,'4. Summary of Resilience Works'!$F$10:$F$57,'4. Summary of Resilience Works'!$E$10:$E$57,"NA",0))</f>
        <v/>
      </c>
      <c r="I104" s="105"/>
      <c r="J104" s="146" t="str">
        <f>IF(I104="","",_xlfn.XLOOKUP(I104,'3. Trades'!$D$4:$D$52,'3. Trades'!$C$4:$C$52,"#NA",0))</f>
        <v/>
      </c>
      <c r="K104" s="106"/>
      <c r="L104" s="107"/>
      <c r="M104" s="107"/>
      <c r="N104" s="107"/>
      <c r="O104" s="108"/>
      <c r="P104" s="109"/>
      <c r="Q104" s="147" t="str">
        <f t="shared" si="6"/>
        <v/>
      </c>
      <c r="R104" s="147" t="str">
        <f t="shared" si="5"/>
        <v/>
      </c>
      <c r="S104" s="148" t="str">
        <f t="shared" si="7"/>
        <v/>
      </c>
      <c r="T104" s="106"/>
    </row>
    <row r="105" spans="1:20" x14ac:dyDescent="0.35">
      <c r="B105" s="142">
        <f t="shared" si="4"/>
        <v>0</v>
      </c>
      <c r="D105" s="144" t="str">
        <f>IF(AND(E105="",K105=""),"",MAX($D$10:D104)+1)</f>
        <v/>
      </c>
      <c r="E105" s="105"/>
      <c r="F105" s="145" t="str">
        <f>IF(E105="","",_xlfn.XLOOKUP(E105,'Category Works List'!$A$2:$P$2,'Category Works List'!$A$1:$P$1,"NA",0))</f>
        <v/>
      </c>
      <c r="G105" s="105"/>
      <c r="H105" s="146" t="str">
        <f>IF(G105="","",_xlfn.XLOOKUP(G105,'4. Summary of Resilience Works'!$F$10:$F$57,'4. Summary of Resilience Works'!$E$10:$E$57,"NA",0))</f>
        <v/>
      </c>
      <c r="I105" s="105"/>
      <c r="J105" s="146" t="str">
        <f>IF(I105="","",_xlfn.XLOOKUP(I105,'3. Trades'!$D$4:$D$52,'3. Trades'!$C$4:$C$52,"#NA",0))</f>
        <v/>
      </c>
      <c r="K105" s="106"/>
      <c r="L105" s="107"/>
      <c r="M105" s="107"/>
      <c r="N105" s="107"/>
      <c r="O105" s="108"/>
      <c r="P105" s="109"/>
      <c r="Q105" s="147" t="str">
        <f t="shared" si="6"/>
        <v/>
      </c>
      <c r="R105" s="147" t="str">
        <f t="shared" si="5"/>
        <v/>
      </c>
      <c r="S105" s="148" t="str">
        <f t="shared" si="7"/>
        <v/>
      </c>
      <c r="T105" s="106"/>
    </row>
    <row r="106" spans="1:20" x14ac:dyDescent="0.35">
      <c r="B106" s="143">
        <v>1</v>
      </c>
      <c r="I106" s="160" t="s">
        <v>116</v>
      </c>
      <c r="J106" s="160"/>
      <c r="K106" s="160"/>
      <c r="L106" s="160"/>
      <c r="M106" s="160"/>
      <c r="N106" s="160"/>
      <c r="O106" s="160"/>
      <c r="P106" s="160"/>
      <c r="Q106" s="149">
        <f>SUM(Q10:Q105)</f>
        <v>17655</v>
      </c>
      <c r="R106" s="149">
        <f>SUM(R10:R105)</f>
        <v>4000</v>
      </c>
      <c r="S106" s="149">
        <f>SUM(S10:S105)</f>
        <v>21655</v>
      </c>
    </row>
    <row r="107" spans="1:20" x14ac:dyDescent="0.35">
      <c r="B107" s="143">
        <v>1</v>
      </c>
      <c r="D107" s="115" t="s">
        <v>117</v>
      </c>
      <c r="J107" s="115"/>
      <c r="R107" s="131"/>
    </row>
    <row r="108" spans="1:20" ht="58" x14ac:dyDescent="0.35">
      <c r="B108" s="143">
        <v>1</v>
      </c>
      <c r="K108" s="128" t="s">
        <v>72</v>
      </c>
      <c r="L108" s="129" t="s">
        <v>73</v>
      </c>
      <c r="M108" s="128" t="s">
        <v>74</v>
      </c>
      <c r="N108" s="128" t="s">
        <v>75</v>
      </c>
      <c r="O108" s="128" t="s">
        <v>76</v>
      </c>
      <c r="P108" s="128" t="s">
        <v>77</v>
      </c>
      <c r="Q108" s="128" t="s">
        <v>78</v>
      </c>
      <c r="R108" s="128" t="s">
        <v>79</v>
      </c>
      <c r="S108" s="128" t="s">
        <v>80</v>
      </c>
      <c r="T108" s="128" t="s">
        <v>81</v>
      </c>
    </row>
    <row r="109" spans="1:20" ht="15" customHeight="1" x14ac:dyDescent="0.35">
      <c r="A109" s="113">
        <f>MAX(D10:D105)</f>
        <v>8</v>
      </c>
      <c r="B109" s="142">
        <f t="shared" ref="B109:B134" si="8">IF(D109="",0,1)</f>
        <v>1</v>
      </c>
      <c r="D109" s="144">
        <f>IF(K109="","",A109+1)</f>
        <v>9</v>
      </c>
      <c r="E109" s="132">
        <v>16.010000000000002</v>
      </c>
      <c r="F109" s="162" t="s">
        <v>118</v>
      </c>
      <c r="G109" s="162"/>
      <c r="H109" s="162"/>
      <c r="I109" s="162"/>
      <c r="J109" s="162"/>
      <c r="K109" s="106" t="s">
        <v>119</v>
      </c>
      <c r="L109" s="107" t="s">
        <v>86</v>
      </c>
      <c r="M109" s="107">
        <v>1</v>
      </c>
      <c r="N109" s="107" t="s">
        <v>120</v>
      </c>
      <c r="O109" s="108">
        <v>600</v>
      </c>
      <c r="P109" s="109"/>
      <c r="Q109" s="147">
        <f>IF(O109="","",IF(L109="Yes",M109*O109,""))</f>
        <v>600</v>
      </c>
      <c r="R109" s="147" t="str">
        <f>IF(O109="","",IF(L109&lt;&gt;"Yes",M109*O109,""))</f>
        <v/>
      </c>
      <c r="S109" s="148">
        <f t="shared" ref="S109:S134" si="9">IF(AND(M109="",O109=""),"",M109*O109)</f>
        <v>600</v>
      </c>
      <c r="T109" s="106"/>
    </row>
    <row r="110" spans="1:20" x14ac:dyDescent="0.35">
      <c r="B110" s="142">
        <f t="shared" si="8"/>
        <v>1</v>
      </c>
      <c r="D110" s="144">
        <f>IF(K110="","",MAX($D$109:D109)+1)</f>
        <v>10</v>
      </c>
      <c r="E110" s="132">
        <v>16.010000000000002</v>
      </c>
      <c r="F110" s="162"/>
      <c r="G110" s="162"/>
      <c r="H110" s="162"/>
      <c r="I110" s="162"/>
      <c r="J110" s="162"/>
      <c r="K110" s="106" t="s">
        <v>121</v>
      </c>
      <c r="L110" s="107" t="s">
        <v>86</v>
      </c>
      <c r="M110" s="107">
        <v>1</v>
      </c>
      <c r="N110" s="107" t="s">
        <v>120</v>
      </c>
      <c r="O110" s="108">
        <v>440</v>
      </c>
      <c r="P110" s="109"/>
      <c r="Q110" s="147">
        <f t="shared" ref="Q110:Q134" si="10">IF(O110="","",IF(L110="Yes",M110*O110,""))</f>
        <v>440</v>
      </c>
      <c r="R110" s="147" t="str">
        <f t="shared" ref="R110:R134" si="11">IF(O110="","",IF(L110&lt;&gt;"Yes",M110*O110,""))</f>
        <v/>
      </c>
      <c r="S110" s="148">
        <f t="shared" si="9"/>
        <v>440</v>
      </c>
      <c r="T110" s="106"/>
    </row>
    <row r="111" spans="1:20" x14ac:dyDescent="0.35">
      <c r="B111" s="142">
        <f t="shared" ca="1" si="8"/>
        <v>0</v>
      </c>
      <c r="D111" s="144" t="str">
        <f t="shared" ref="D111:D134" ca="1" si="12">IF(OFFSET(E111,-2,-1)=$D$107,IF(K111="","",A111+1),IF(K111="","",(IF(K110="","",D110+1))))</f>
        <v/>
      </c>
      <c r="E111" s="132">
        <v>16.010000000000002</v>
      </c>
      <c r="F111" s="162"/>
      <c r="G111" s="162"/>
      <c r="H111" s="162"/>
      <c r="I111" s="162"/>
      <c r="J111" s="162"/>
      <c r="K111" s="106"/>
      <c r="L111" s="107"/>
      <c r="M111" s="107"/>
      <c r="N111" s="107"/>
      <c r="O111" s="108"/>
      <c r="P111" s="109"/>
      <c r="Q111" s="147" t="str">
        <f t="shared" si="10"/>
        <v/>
      </c>
      <c r="R111" s="147" t="str">
        <f t="shared" si="11"/>
        <v/>
      </c>
      <c r="S111" s="148" t="str">
        <f t="shared" si="9"/>
        <v/>
      </c>
      <c r="T111" s="106"/>
    </row>
    <row r="112" spans="1:20" x14ac:dyDescent="0.35">
      <c r="B112" s="142">
        <f t="shared" ca="1" si="8"/>
        <v>0</v>
      </c>
      <c r="D112" s="144" t="str">
        <f t="shared" ca="1" si="12"/>
        <v/>
      </c>
      <c r="E112" s="132">
        <v>16.010000000000002</v>
      </c>
      <c r="F112" s="162"/>
      <c r="G112" s="162"/>
      <c r="H112" s="162"/>
      <c r="I112" s="162"/>
      <c r="J112" s="162"/>
      <c r="K112" s="106"/>
      <c r="L112" s="107"/>
      <c r="M112" s="107"/>
      <c r="N112" s="107"/>
      <c r="O112" s="108"/>
      <c r="P112" s="109"/>
      <c r="Q112" s="147" t="str">
        <f t="shared" si="10"/>
        <v/>
      </c>
      <c r="R112" s="147" t="str">
        <f t="shared" si="11"/>
        <v/>
      </c>
      <c r="S112" s="148" t="str">
        <f t="shared" si="9"/>
        <v/>
      </c>
      <c r="T112" s="106"/>
    </row>
    <row r="113" spans="2:20" x14ac:dyDescent="0.35">
      <c r="B113" s="142">
        <f t="shared" ca="1" si="8"/>
        <v>0</v>
      </c>
      <c r="D113" s="144" t="str">
        <f t="shared" ca="1" si="12"/>
        <v/>
      </c>
      <c r="E113" s="132">
        <v>16.010000000000002</v>
      </c>
      <c r="F113" s="162"/>
      <c r="G113" s="162"/>
      <c r="H113" s="162"/>
      <c r="I113" s="162"/>
      <c r="J113" s="162"/>
      <c r="K113" s="106"/>
      <c r="L113" s="107"/>
      <c r="M113" s="107"/>
      <c r="N113" s="107"/>
      <c r="O113" s="108"/>
      <c r="P113" s="109"/>
      <c r="Q113" s="147" t="str">
        <f t="shared" si="10"/>
        <v/>
      </c>
      <c r="R113" s="147" t="str">
        <f t="shared" si="11"/>
        <v/>
      </c>
      <c r="S113" s="148" t="str">
        <f t="shared" si="9"/>
        <v/>
      </c>
      <c r="T113" s="106"/>
    </row>
    <row r="114" spans="2:20" x14ac:dyDescent="0.35">
      <c r="B114" s="142">
        <f t="shared" ca="1" si="8"/>
        <v>0</v>
      </c>
      <c r="D114" s="144" t="str">
        <f t="shared" ca="1" si="12"/>
        <v/>
      </c>
      <c r="E114" s="132">
        <v>16.010000000000002</v>
      </c>
      <c r="F114" s="162"/>
      <c r="G114" s="162"/>
      <c r="H114" s="162"/>
      <c r="I114" s="162"/>
      <c r="J114" s="162"/>
      <c r="K114" s="106"/>
      <c r="L114" s="107"/>
      <c r="M114" s="107"/>
      <c r="N114" s="107"/>
      <c r="O114" s="108"/>
      <c r="P114" s="109"/>
      <c r="Q114" s="147" t="str">
        <f t="shared" si="10"/>
        <v/>
      </c>
      <c r="R114" s="147" t="str">
        <f t="shared" si="11"/>
        <v/>
      </c>
      <c r="S114" s="148" t="str">
        <f t="shared" si="9"/>
        <v/>
      </c>
      <c r="T114" s="106"/>
    </row>
    <row r="115" spans="2:20" x14ac:dyDescent="0.35">
      <c r="B115" s="142">
        <f t="shared" ca="1" si="8"/>
        <v>0</v>
      </c>
      <c r="D115" s="144" t="str">
        <f t="shared" ca="1" si="12"/>
        <v/>
      </c>
      <c r="E115" s="132">
        <v>16.010000000000002</v>
      </c>
      <c r="F115" s="162"/>
      <c r="G115" s="162"/>
      <c r="H115" s="162"/>
      <c r="I115" s="162"/>
      <c r="J115" s="162"/>
      <c r="K115" s="106"/>
      <c r="L115" s="107"/>
      <c r="M115" s="107"/>
      <c r="N115" s="107"/>
      <c r="O115" s="108"/>
      <c r="P115" s="109"/>
      <c r="Q115" s="147" t="str">
        <f t="shared" si="10"/>
        <v/>
      </c>
      <c r="R115" s="147" t="str">
        <f t="shared" si="11"/>
        <v/>
      </c>
      <c r="S115" s="148" t="str">
        <f t="shared" si="9"/>
        <v/>
      </c>
      <c r="T115" s="106"/>
    </row>
    <row r="116" spans="2:20" x14ac:dyDescent="0.35">
      <c r="B116" s="142">
        <f t="shared" ca="1" si="8"/>
        <v>0</v>
      </c>
      <c r="D116" s="144" t="str">
        <f t="shared" ca="1" si="12"/>
        <v/>
      </c>
      <c r="E116" s="132">
        <v>16.010000000000002</v>
      </c>
      <c r="F116" s="162"/>
      <c r="G116" s="162"/>
      <c r="H116" s="162"/>
      <c r="I116" s="162"/>
      <c r="J116" s="162"/>
      <c r="K116" s="106"/>
      <c r="L116" s="107"/>
      <c r="M116" s="107"/>
      <c r="N116" s="107"/>
      <c r="O116" s="108"/>
      <c r="P116" s="109"/>
      <c r="Q116" s="147" t="str">
        <f t="shared" si="10"/>
        <v/>
      </c>
      <c r="R116" s="147" t="str">
        <f t="shared" si="11"/>
        <v/>
      </c>
      <c r="S116" s="148" t="str">
        <f t="shared" si="9"/>
        <v/>
      </c>
      <c r="T116" s="106"/>
    </row>
    <row r="117" spans="2:20" x14ac:dyDescent="0.35">
      <c r="B117" s="142">
        <f t="shared" ca="1" si="8"/>
        <v>0</v>
      </c>
      <c r="D117" s="144" t="str">
        <f t="shared" ca="1" si="12"/>
        <v/>
      </c>
      <c r="E117" s="132">
        <v>16.010000000000002</v>
      </c>
      <c r="F117" s="162"/>
      <c r="G117" s="162"/>
      <c r="H117" s="162"/>
      <c r="I117" s="162"/>
      <c r="J117" s="162"/>
      <c r="K117" s="106"/>
      <c r="L117" s="107"/>
      <c r="M117" s="107"/>
      <c r="N117" s="107"/>
      <c r="O117" s="108"/>
      <c r="P117" s="109"/>
      <c r="Q117" s="147" t="str">
        <f t="shared" si="10"/>
        <v/>
      </c>
      <c r="R117" s="147" t="str">
        <f t="shared" si="11"/>
        <v/>
      </c>
      <c r="S117" s="148" t="str">
        <f t="shared" si="9"/>
        <v/>
      </c>
      <c r="T117" s="106"/>
    </row>
    <row r="118" spans="2:20" x14ac:dyDescent="0.35">
      <c r="B118" s="142">
        <f t="shared" ca="1" si="8"/>
        <v>0</v>
      </c>
      <c r="D118" s="144" t="str">
        <f t="shared" ca="1" si="12"/>
        <v/>
      </c>
      <c r="E118" s="132">
        <v>16.010000000000002</v>
      </c>
      <c r="F118" s="162"/>
      <c r="G118" s="162"/>
      <c r="H118" s="162"/>
      <c r="I118" s="162"/>
      <c r="J118" s="162"/>
      <c r="K118" s="106"/>
      <c r="L118" s="107"/>
      <c r="M118" s="107"/>
      <c r="N118" s="107"/>
      <c r="O118" s="108"/>
      <c r="P118" s="109"/>
      <c r="Q118" s="147" t="str">
        <f t="shared" si="10"/>
        <v/>
      </c>
      <c r="R118" s="147" t="str">
        <f t="shared" si="11"/>
        <v/>
      </c>
      <c r="S118" s="148" t="str">
        <f t="shared" si="9"/>
        <v/>
      </c>
      <c r="T118" s="106"/>
    </row>
    <row r="119" spans="2:20" x14ac:dyDescent="0.35">
      <c r="B119" s="142">
        <f t="shared" ca="1" si="8"/>
        <v>0</v>
      </c>
      <c r="D119" s="144" t="str">
        <f t="shared" ca="1" si="12"/>
        <v/>
      </c>
      <c r="E119" s="132">
        <v>16.010000000000002</v>
      </c>
      <c r="F119" s="162"/>
      <c r="G119" s="162"/>
      <c r="H119" s="162"/>
      <c r="I119" s="162"/>
      <c r="J119" s="162"/>
      <c r="K119" s="106"/>
      <c r="L119" s="107"/>
      <c r="M119" s="107"/>
      <c r="N119" s="107"/>
      <c r="O119" s="108"/>
      <c r="P119" s="109"/>
      <c r="Q119" s="147" t="str">
        <f t="shared" si="10"/>
        <v/>
      </c>
      <c r="R119" s="147" t="str">
        <f t="shared" si="11"/>
        <v/>
      </c>
      <c r="S119" s="148" t="str">
        <f t="shared" si="9"/>
        <v/>
      </c>
      <c r="T119" s="106"/>
    </row>
    <row r="120" spans="2:20" x14ac:dyDescent="0.35">
      <c r="B120" s="142">
        <f t="shared" ca="1" si="8"/>
        <v>0</v>
      </c>
      <c r="D120" s="144" t="str">
        <f t="shared" ca="1" si="12"/>
        <v/>
      </c>
      <c r="E120" s="132">
        <v>16.010000000000002</v>
      </c>
      <c r="F120" s="162"/>
      <c r="G120" s="162"/>
      <c r="H120" s="162"/>
      <c r="I120" s="162"/>
      <c r="J120" s="162"/>
      <c r="K120" s="106"/>
      <c r="L120" s="107"/>
      <c r="M120" s="107"/>
      <c r="N120" s="107"/>
      <c r="O120" s="108"/>
      <c r="P120" s="109"/>
      <c r="Q120" s="147" t="str">
        <f t="shared" si="10"/>
        <v/>
      </c>
      <c r="R120" s="147" t="str">
        <f t="shared" si="11"/>
        <v/>
      </c>
      <c r="S120" s="148" t="str">
        <f t="shared" si="9"/>
        <v/>
      </c>
      <c r="T120" s="106"/>
    </row>
    <row r="121" spans="2:20" x14ac:dyDescent="0.35">
      <c r="B121" s="142">
        <f t="shared" ca="1" si="8"/>
        <v>0</v>
      </c>
      <c r="D121" s="144" t="str">
        <f t="shared" ca="1" si="12"/>
        <v/>
      </c>
      <c r="E121" s="132">
        <v>16.010000000000002</v>
      </c>
      <c r="F121" s="162"/>
      <c r="G121" s="162"/>
      <c r="H121" s="162"/>
      <c r="I121" s="162"/>
      <c r="J121" s="162"/>
      <c r="K121" s="106"/>
      <c r="L121" s="107"/>
      <c r="M121" s="107"/>
      <c r="N121" s="107"/>
      <c r="O121" s="108"/>
      <c r="P121" s="109"/>
      <c r="Q121" s="147" t="str">
        <f t="shared" si="10"/>
        <v/>
      </c>
      <c r="R121" s="147" t="str">
        <f t="shared" si="11"/>
        <v/>
      </c>
      <c r="S121" s="148" t="str">
        <f t="shared" si="9"/>
        <v/>
      </c>
      <c r="T121" s="106"/>
    </row>
    <row r="122" spans="2:20" x14ac:dyDescent="0.35">
      <c r="B122" s="142">
        <f t="shared" ca="1" si="8"/>
        <v>0</v>
      </c>
      <c r="D122" s="144" t="str">
        <f t="shared" ca="1" si="12"/>
        <v/>
      </c>
      <c r="E122" s="132">
        <v>16.010000000000002</v>
      </c>
      <c r="F122" s="162"/>
      <c r="G122" s="162"/>
      <c r="H122" s="162"/>
      <c r="I122" s="162"/>
      <c r="J122" s="162"/>
      <c r="K122" s="106"/>
      <c r="L122" s="107"/>
      <c r="M122" s="107"/>
      <c r="N122" s="107"/>
      <c r="O122" s="108"/>
      <c r="P122" s="109"/>
      <c r="Q122" s="147" t="str">
        <f t="shared" si="10"/>
        <v/>
      </c>
      <c r="R122" s="147" t="str">
        <f t="shared" si="11"/>
        <v/>
      </c>
      <c r="S122" s="148" t="str">
        <f t="shared" si="9"/>
        <v/>
      </c>
      <c r="T122" s="106"/>
    </row>
    <row r="123" spans="2:20" x14ac:dyDescent="0.35">
      <c r="B123" s="142">
        <f t="shared" ca="1" si="8"/>
        <v>0</v>
      </c>
      <c r="D123" s="144" t="str">
        <f t="shared" ca="1" si="12"/>
        <v/>
      </c>
      <c r="E123" s="132">
        <v>16.010000000000002</v>
      </c>
      <c r="F123" s="162"/>
      <c r="G123" s="162"/>
      <c r="H123" s="162"/>
      <c r="I123" s="162"/>
      <c r="J123" s="162"/>
      <c r="K123" s="106"/>
      <c r="L123" s="107"/>
      <c r="M123" s="107"/>
      <c r="N123" s="107"/>
      <c r="O123" s="108"/>
      <c r="P123" s="109"/>
      <c r="Q123" s="147" t="str">
        <f t="shared" si="10"/>
        <v/>
      </c>
      <c r="R123" s="147" t="str">
        <f t="shared" si="11"/>
        <v/>
      </c>
      <c r="S123" s="148" t="str">
        <f t="shared" si="9"/>
        <v/>
      </c>
      <c r="T123" s="106"/>
    </row>
    <row r="124" spans="2:20" x14ac:dyDescent="0.35">
      <c r="B124" s="142">
        <f t="shared" ca="1" si="8"/>
        <v>0</v>
      </c>
      <c r="D124" s="144" t="str">
        <f t="shared" ca="1" si="12"/>
        <v/>
      </c>
      <c r="E124" s="132">
        <v>16.010000000000002</v>
      </c>
      <c r="F124" s="162"/>
      <c r="G124" s="162"/>
      <c r="H124" s="162"/>
      <c r="I124" s="162"/>
      <c r="J124" s="162"/>
      <c r="K124" s="106"/>
      <c r="L124" s="107"/>
      <c r="M124" s="107"/>
      <c r="N124" s="107"/>
      <c r="O124" s="108"/>
      <c r="P124" s="109"/>
      <c r="Q124" s="147" t="str">
        <f t="shared" si="10"/>
        <v/>
      </c>
      <c r="R124" s="147" t="str">
        <f t="shared" si="11"/>
        <v/>
      </c>
      <c r="S124" s="148" t="str">
        <f t="shared" si="9"/>
        <v/>
      </c>
      <c r="T124" s="106"/>
    </row>
    <row r="125" spans="2:20" x14ac:dyDescent="0.35">
      <c r="B125" s="142">
        <f t="shared" ca="1" si="8"/>
        <v>0</v>
      </c>
      <c r="D125" s="144" t="str">
        <f t="shared" ca="1" si="12"/>
        <v/>
      </c>
      <c r="E125" s="132">
        <v>16.010000000000002</v>
      </c>
      <c r="F125" s="162"/>
      <c r="G125" s="162"/>
      <c r="H125" s="162"/>
      <c r="I125" s="162"/>
      <c r="J125" s="162"/>
      <c r="K125" s="106"/>
      <c r="L125" s="107"/>
      <c r="M125" s="107"/>
      <c r="N125" s="107"/>
      <c r="O125" s="108"/>
      <c r="P125" s="109"/>
      <c r="Q125" s="147" t="str">
        <f t="shared" si="10"/>
        <v/>
      </c>
      <c r="R125" s="147" t="str">
        <f t="shared" si="11"/>
        <v/>
      </c>
      <c r="S125" s="148" t="str">
        <f t="shared" si="9"/>
        <v/>
      </c>
      <c r="T125" s="106"/>
    </row>
    <row r="126" spans="2:20" x14ac:dyDescent="0.35">
      <c r="B126" s="142">
        <f t="shared" ca="1" si="8"/>
        <v>0</v>
      </c>
      <c r="D126" s="144" t="str">
        <f t="shared" ca="1" si="12"/>
        <v/>
      </c>
      <c r="E126" s="132">
        <v>16.010000000000002</v>
      </c>
      <c r="F126" s="162"/>
      <c r="G126" s="162"/>
      <c r="H126" s="162"/>
      <c r="I126" s="162"/>
      <c r="J126" s="162"/>
      <c r="K126" s="106"/>
      <c r="L126" s="107"/>
      <c r="M126" s="107"/>
      <c r="N126" s="107"/>
      <c r="O126" s="108"/>
      <c r="P126" s="109"/>
      <c r="Q126" s="147" t="str">
        <f t="shared" si="10"/>
        <v/>
      </c>
      <c r="R126" s="147" t="str">
        <f t="shared" si="11"/>
        <v/>
      </c>
      <c r="S126" s="148" t="str">
        <f t="shared" si="9"/>
        <v/>
      </c>
      <c r="T126" s="106"/>
    </row>
    <row r="127" spans="2:20" x14ac:dyDescent="0.35">
      <c r="B127" s="142">
        <f t="shared" ca="1" si="8"/>
        <v>0</v>
      </c>
      <c r="D127" s="144" t="str">
        <f t="shared" ca="1" si="12"/>
        <v/>
      </c>
      <c r="E127" s="132">
        <v>16.010000000000002</v>
      </c>
      <c r="F127" s="162"/>
      <c r="G127" s="162"/>
      <c r="H127" s="162"/>
      <c r="I127" s="162"/>
      <c r="J127" s="162"/>
      <c r="K127" s="106"/>
      <c r="L127" s="107"/>
      <c r="M127" s="107"/>
      <c r="N127" s="107"/>
      <c r="O127" s="108"/>
      <c r="P127" s="109"/>
      <c r="Q127" s="147" t="str">
        <f t="shared" si="10"/>
        <v/>
      </c>
      <c r="R127" s="147" t="str">
        <f t="shared" si="11"/>
        <v/>
      </c>
      <c r="S127" s="148" t="str">
        <f t="shared" si="9"/>
        <v/>
      </c>
      <c r="T127" s="106"/>
    </row>
    <row r="128" spans="2:20" x14ac:dyDescent="0.35">
      <c r="B128" s="142">
        <f t="shared" ca="1" si="8"/>
        <v>0</v>
      </c>
      <c r="D128" s="144" t="str">
        <f t="shared" ca="1" si="12"/>
        <v/>
      </c>
      <c r="E128" s="132">
        <v>16.010000000000002</v>
      </c>
      <c r="F128" s="162"/>
      <c r="G128" s="162"/>
      <c r="H128" s="162"/>
      <c r="I128" s="162"/>
      <c r="J128" s="162"/>
      <c r="K128" s="106"/>
      <c r="L128" s="107"/>
      <c r="M128" s="107"/>
      <c r="N128" s="107"/>
      <c r="O128" s="108"/>
      <c r="P128" s="109"/>
      <c r="Q128" s="147" t="str">
        <f t="shared" si="10"/>
        <v/>
      </c>
      <c r="R128" s="147" t="str">
        <f t="shared" si="11"/>
        <v/>
      </c>
      <c r="S128" s="148" t="str">
        <f t="shared" si="9"/>
        <v/>
      </c>
      <c r="T128" s="106"/>
    </row>
    <row r="129" spans="1:20" x14ac:dyDescent="0.35">
      <c r="B129" s="142">
        <f t="shared" ca="1" si="8"/>
        <v>0</v>
      </c>
      <c r="D129" s="144" t="str">
        <f t="shared" ca="1" si="12"/>
        <v/>
      </c>
      <c r="E129" s="132">
        <v>16.010000000000002</v>
      </c>
      <c r="F129" s="162"/>
      <c r="G129" s="162"/>
      <c r="H129" s="162"/>
      <c r="I129" s="162"/>
      <c r="J129" s="162"/>
      <c r="K129" s="106"/>
      <c r="L129" s="107"/>
      <c r="M129" s="107"/>
      <c r="N129" s="107"/>
      <c r="O129" s="108"/>
      <c r="P129" s="109"/>
      <c r="Q129" s="147" t="str">
        <f t="shared" si="10"/>
        <v/>
      </c>
      <c r="R129" s="147" t="str">
        <f t="shared" si="11"/>
        <v/>
      </c>
      <c r="S129" s="148" t="str">
        <f t="shared" si="9"/>
        <v/>
      </c>
      <c r="T129" s="106"/>
    </row>
    <row r="130" spans="1:20" x14ac:dyDescent="0.35">
      <c r="B130" s="142">
        <f t="shared" ca="1" si="8"/>
        <v>0</v>
      </c>
      <c r="D130" s="144" t="str">
        <f t="shared" ca="1" si="12"/>
        <v/>
      </c>
      <c r="E130" s="132">
        <v>16.010000000000002</v>
      </c>
      <c r="F130" s="162"/>
      <c r="G130" s="162"/>
      <c r="H130" s="162"/>
      <c r="I130" s="162"/>
      <c r="J130" s="162"/>
      <c r="K130" s="106"/>
      <c r="L130" s="107"/>
      <c r="M130" s="107"/>
      <c r="N130" s="107"/>
      <c r="O130" s="108"/>
      <c r="P130" s="109"/>
      <c r="Q130" s="147" t="str">
        <f t="shared" si="10"/>
        <v/>
      </c>
      <c r="R130" s="147" t="str">
        <f t="shared" si="11"/>
        <v/>
      </c>
      <c r="S130" s="148" t="str">
        <f t="shared" si="9"/>
        <v/>
      </c>
      <c r="T130" s="106"/>
    </row>
    <row r="131" spans="1:20" x14ac:dyDescent="0.35">
      <c r="B131" s="142">
        <f t="shared" ca="1" si="8"/>
        <v>0</v>
      </c>
      <c r="D131" s="144" t="str">
        <f t="shared" ca="1" si="12"/>
        <v/>
      </c>
      <c r="E131" s="132">
        <v>16.010000000000002</v>
      </c>
      <c r="F131" s="162"/>
      <c r="G131" s="162"/>
      <c r="H131" s="162"/>
      <c r="I131" s="162"/>
      <c r="J131" s="162"/>
      <c r="K131" s="106"/>
      <c r="L131" s="107"/>
      <c r="M131" s="107"/>
      <c r="N131" s="107"/>
      <c r="O131" s="108"/>
      <c r="P131" s="109"/>
      <c r="Q131" s="147" t="str">
        <f t="shared" si="10"/>
        <v/>
      </c>
      <c r="R131" s="147" t="str">
        <f t="shared" si="11"/>
        <v/>
      </c>
      <c r="S131" s="148" t="str">
        <f t="shared" si="9"/>
        <v/>
      </c>
      <c r="T131" s="106"/>
    </row>
    <row r="132" spans="1:20" x14ac:dyDescent="0.35">
      <c r="B132" s="142">
        <f t="shared" ca="1" si="8"/>
        <v>0</v>
      </c>
      <c r="D132" s="144" t="str">
        <f t="shared" ca="1" si="12"/>
        <v/>
      </c>
      <c r="E132" s="132">
        <v>16.010000000000002</v>
      </c>
      <c r="F132" s="162"/>
      <c r="G132" s="162"/>
      <c r="H132" s="162"/>
      <c r="I132" s="162"/>
      <c r="J132" s="162"/>
      <c r="K132" s="106"/>
      <c r="L132" s="107"/>
      <c r="M132" s="107"/>
      <c r="N132" s="107"/>
      <c r="O132" s="108"/>
      <c r="P132" s="109"/>
      <c r="Q132" s="147" t="str">
        <f t="shared" si="10"/>
        <v/>
      </c>
      <c r="R132" s="147" t="str">
        <f t="shared" si="11"/>
        <v/>
      </c>
      <c r="S132" s="148" t="str">
        <f t="shared" si="9"/>
        <v/>
      </c>
      <c r="T132" s="106"/>
    </row>
    <row r="133" spans="1:20" x14ac:dyDescent="0.35">
      <c r="B133" s="142">
        <f t="shared" ca="1" si="8"/>
        <v>0</v>
      </c>
      <c r="D133" s="144" t="str">
        <f t="shared" ca="1" si="12"/>
        <v/>
      </c>
      <c r="E133" s="132">
        <v>16.010000000000002</v>
      </c>
      <c r="F133" s="162"/>
      <c r="G133" s="162"/>
      <c r="H133" s="162"/>
      <c r="I133" s="162"/>
      <c r="J133" s="162"/>
      <c r="K133" s="106"/>
      <c r="L133" s="107"/>
      <c r="M133" s="107"/>
      <c r="N133" s="107"/>
      <c r="O133" s="108"/>
      <c r="P133" s="109"/>
      <c r="Q133" s="147" t="str">
        <f t="shared" si="10"/>
        <v/>
      </c>
      <c r="R133" s="147" t="str">
        <f t="shared" si="11"/>
        <v/>
      </c>
      <c r="S133" s="148" t="str">
        <f t="shared" si="9"/>
        <v/>
      </c>
      <c r="T133" s="106"/>
    </row>
    <row r="134" spans="1:20" x14ac:dyDescent="0.35">
      <c r="B134" s="142">
        <f t="shared" ca="1" si="8"/>
        <v>0</v>
      </c>
      <c r="D134" s="144" t="str">
        <f t="shared" ca="1" si="12"/>
        <v/>
      </c>
      <c r="E134" s="132">
        <v>16.010000000000002</v>
      </c>
      <c r="F134" s="162"/>
      <c r="G134" s="162"/>
      <c r="H134" s="162"/>
      <c r="I134" s="162"/>
      <c r="J134" s="162"/>
      <c r="K134" s="106"/>
      <c r="L134" s="107"/>
      <c r="M134" s="107"/>
      <c r="N134" s="107"/>
      <c r="O134" s="108"/>
      <c r="P134" s="109"/>
      <c r="Q134" s="147" t="str">
        <f t="shared" si="10"/>
        <v/>
      </c>
      <c r="R134" s="147" t="str">
        <f t="shared" si="11"/>
        <v/>
      </c>
      <c r="S134" s="148" t="str">
        <f t="shared" si="9"/>
        <v/>
      </c>
      <c r="T134" s="106"/>
    </row>
    <row r="135" spans="1:20" x14ac:dyDescent="0.35">
      <c r="B135" s="143">
        <v>1</v>
      </c>
      <c r="I135" s="160" t="s">
        <v>122</v>
      </c>
      <c r="J135" s="160"/>
      <c r="K135" s="160"/>
      <c r="L135" s="160"/>
      <c r="M135" s="160"/>
      <c r="N135" s="160"/>
      <c r="O135" s="160"/>
      <c r="P135" s="160"/>
      <c r="Q135" s="149">
        <f>SUM(Q109:Q134)</f>
        <v>1040</v>
      </c>
      <c r="R135" s="149">
        <f>SUM(R109:R134)</f>
        <v>0</v>
      </c>
      <c r="S135" s="149">
        <f>SUM(S109:S134)</f>
        <v>1040</v>
      </c>
    </row>
    <row r="136" spans="1:20" ht="15" customHeight="1" x14ac:dyDescent="0.35">
      <c r="B136" s="143">
        <v>1</v>
      </c>
      <c r="D136" s="115" t="s">
        <v>123</v>
      </c>
      <c r="G136" s="131"/>
      <c r="H136" s="131"/>
      <c r="J136" s="115"/>
      <c r="R136" s="131"/>
    </row>
    <row r="137" spans="1:20" ht="15" customHeight="1" x14ac:dyDescent="0.35">
      <c r="A137" s="113">
        <f ca="1">MAX(D109:D134)</f>
        <v>10</v>
      </c>
      <c r="B137" s="142">
        <f t="shared" ref="B137:B138" ca="1" si="13">IF(D137="",0,1)</f>
        <v>1</v>
      </c>
      <c r="D137" s="144">
        <f ca="1">IF(K137="","",A137+1)</f>
        <v>11</v>
      </c>
      <c r="E137" s="132">
        <v>16.02</v>
      </c>
      <c r="F137" s="157" t="s">
        <v>124</v>
      </c>
      <c r="G137" s="158"/>
      <c r="H137" s="158"/>
      <c r="I137" s="158"/>
      <c r="J137" s="159"/>
      <c r="K137" s="133" t="s">
        <v>125</v>
      </c>
      <c r="L137" s="134"/>
      <c r="M137" s="134"/>
      <c r="N137" s="134"/>
      <c r="O137" s="135"/>
      <c r="P137" s="135"/>
      <c r="Q137" s="150">
        <f>SUM(Q135,Q106)</f>
        <v>18695</v>
      </c>
      <c r="R137" s="151">
        <f>SUM(R135,R106)</f>
        <v>4000</v>
      </c>
      <c r="S137" s="152"/>
      <c r="T137" s="106"/>
    </row>
    <row r="138" spans="1:20" ht="31.5" customHeight="1" x14ac:dyDescent="0.35">
      <c r="B138" s="142">
        <f t="shared" ca="1" si="13"/>
        <v>1</v>
      </c>
      <c r="D138" s="144">
        <f ca="1">IF(K138="","",D137+1)</f>
        <v>12</v>
      </c>
      <c r="E138" s="132">
        <v>16.02</v>
      </c>
      <c r="F138" s="157"/>
      <c r="G138" s="158"/>
      <c r="H138" s="158"/>
      <c r="I138" s="158"/>
      <c r="J138" s="159"/>
      <c r="K138" s="133" t="s">
        <v>126</v>
      </c>
      <c r="L138" s="134"/>
      <c r="M138" s="110">
        <v>10</v>
      </c>
      <c r="N138" s="133" t="s">
        <v>127</v>
      </c>
      <c r="O138" s="134"/>
      <c r="P138" s="134"/>
      <c r="Q138" s="150">
        <f>IF(ISTEXT(M138),M138,(Q137/100)*M138)</f>
        <v>1869.5</v>
      </c>
      <c r="R138" s="151">
        <f>IF(ISTEXT(M138),M138,(R137/100)*M138)</f>
        <v>400</v>
      </c>
      <c r="S138" s="153">
        <f>SUM(Q138,R138)</f>
        <v>2269.5</v>
      </c>
      <c r="T138" s="106"/>
    </row>
    <row r="139" spans="1:20" x14ac:dyDescent="0.35">
      <c r="B139" s="143">
        <v>1</v>
      </c>
      <c r="K139" s="141"/>
      <c r="L139" s="141"/>
      <c r="M139" s="141"/>
      <c r="N139" s="141"/>
      <c r="O139" s="141"/>
      <c r="P139" s="141"/>
      <c r="Q139" s="141"/>
      <c r="R139" s="141"/>
      <c r="S139" s="130"/>
      <c r="T139" s="131"/>
    </row>
    <row r="140" spans="1:20" x14ac:dyDescent="0.35">
      <c r="B140" s="143">
        <v>1</v>
      </c>
      <c r="K140" s="115" t="s">
        <v>128</v>
      </c>
      <c r="L140" s="115"/>
      <c r="T140" s="131"/>
    </row>
    <row r="141" spans="1:20" ht="15" customHeight="1" x14ac:dyDescent="0.35">
      <c r="A141" s="113">
        <f ca="1">MAX(D137:D138)</f>
        <v>12</v>
      </c>
      <c r="B141" s="142">
        <f t="shared" ref="B141" ca="1" si="14">IF(D141="",0,1)</f>
        <v>1</v>
      </c>
      <c r="D141" s="144">
        <f ca="1">IF(K141="","",A141+1)</f>
        <v>13</v>
      </c>
      <c r="E141" s="132">
        <v>16.03</v>
      </c>
      <c r="F141" s="157" t="s">
        <v>129</v>
      </c>
      <c r="G141" s="158"/>
      <c r="H141" s="158"/>
      <c r="I141" s="158"/>
      <c r="J141" s="159"/>
      <c r="K141" s="106" t="s">
        <v>130</v>
      </c>
      <c r="L141" s="107" t="s">
        <v>86</v>
      </c>
      <c r="M141" s="107">
        <v>8</v>
      </c>
      <c r="N141" s="107" t="s">
        <v>131</v>
      </c>
      <c r="O141" s="108">
        <v>640</v>
      </c>
      <c r="P141" s="135"/>
      <c r="Q141" s="147">
        <f>IF(O141="","",IF(L141="Yes",M141*O141,""))</f>
        <v>5120</v>
      </c>
      <c r="R141" s="147" t="str">
        <f>IF(O141="","",IF(L141&lt;&gt;"Yes",M141*O141,""))</f>
        <v/>
      </c>
      <c r="S141" s="148">
        <f>IF(AND(M141="",O141=""),"",M141*O141)</f>
        <v>5120</v>
      </c>
      <c r="T141" s="106"/>
    </row>
    <row r="142" spans="1:20" ht="15" customHeight="1" x14ac:dyDescent="0.35">
      <c r="B142" s="142">
        <f ca="1">IF(D142="",0,1)</f>
        <v>1</v>
      </c>
      <c r="D142" s="144">
        <f ca="1">IF(K142="","",D141+1)</f>
        <v>14</v>
      </c>
      <c r="E142" s="132">
        <v>16.03</v>
      </c>
      <c r="F142" s="157"/>
      <c r="G142" s="158"/>
      <c r="H142" s="158"/>
      <c r="I142" s="158"/>
      <c r="J142" s="159"/>
      <c r="K142" s="106" t="s">
        <v>132</v>
      </c>
      <c r="L142" s="107" t="s">
        <v>86</v>
      </c>
      <c r="M142" s="107"/>
      <c r="N142" s="107"/>
      <c r="O142" s="108"/>
      <c r="P142" s="135"/>
      <c r="Q142" s="147" t="str">
        <f>IF(O142="","",IF(L142="Yes",M142*O142,""))</f>
        <v/>
      </c>
      <c r="R142" s="147" t="str">
        <f t="shared" ref="R142" si="15">IF(O142="","",IF(L142&lt;&gt;"Yes",M142*O142,""))</f>
        <v/>
      </c>
      <c r="S142" s="148"/>
      <c r="T142" s="106"/>
    </row>
    <row r="143" spans="1:20" x14ac:dyDescent="0.35">
      <c r="B143" s="143">
        <v>1</v>
      </c>
      <c r="K143" s="161"/>
      <c r="L143" s="161"/>
      <c r="M143" s="161"/>
      <c r="N143" s="161"/>
      <c r="O143" s="161"/>
      <c r="P143" s="161"/>
      <c r="Q143" s="149">
        <f>SUM(Q141:Q142)</f>
        <v>5120</v>
      </c>
      <c r="R143" s="130"/>
      <c r="S143" s="149">
        <f>SUM(Q143:R143)</f>
        <v>5120</v>
      </c>
    </row>
    <row r="144" spans="1:20" x14ac:dyDescent="0.35">
      <c r="B144" s="143">
        <v>1</v>
      </c>
      <c r="K144" s="141"/>
      <c r="L144" s="141"/>
      <c r="M144" s="141"/>
      <c r="N144" s="141"/>
      <c r="O144" s="141"/>
      <c r="P144" s="141"/>
      <c r="Q144" s="130"/>
      <c r="R144" s="130"/>
      <c r="S144" s="130"/>
    </row>
    <row r="145" spans="1:20" x14ac:dyDescent="0.35">
      <c r="B145" s="143">
        <v>1</v>
      </c>
      <c r="K145" s="161" t="s">
        <v>133</v>
      </c>
      <c r="L145" s="161"/>
      <c r="M145" s="161"/>
      <c r="N145" s="161"/>
      <c r="O145" s="161"/>
      <c r="P145" s="161"/>
      <c r="Q145" s="149">
        <f>SUM(Q137:Q138,Q143)</f>
        <v>25684.5</v>
      </c>
      <c r="R145" s="149">
        <f>SUM(R137:R138,R143)</f>
        <v>4400</v>
      </c>
      <c r="S145" s="149">
        <f>SUM(Q145:R145)</f>
        <v>30084.5</v>
      </c>
    </row>
    <row r="146" spans="1:20" ht="30" customHeight="1" x14ac:dyDescent="0.35">
      <c r="A146" s="113">
        <f ca="1">MAX(D141:D142)</f>
        <v>14</v>
      </c>
      <c r="B146" s="142">
        <f ca="1">IF(D146="",0,1)</f>
        <v>1</v>
      </c>
      <c r="D146" s="144">
        <f ca="1">IF(K146="","",A146+1)</f>
        <v>15</v>
      </c>
      <c r="E146" s="132">
        <v>16.04</v>
      </c>
      <c r="F146" s="157" t="s">
        <v>134</v>
      </c>
      <c r="G146" s="158"/>
      <c r="H146" s="158"/>
      <c r="I146" s="158"/>
      <c r="J146" s="159"/>
      <c r="K146" s="136" t="s">
        <v>135</v>
      </c>
      <c r="L146" s="134"/>
      <c r="M146" s="134"/>
      <c r="N146" s="134"/>
      <c r="O146" s="134"/>
      <c r="P146" s="134"/>
      <c r="Q146" s="137">
        <v>0</v>
      </c>
      <c r="R146" s="137">
        <v>0</v>
      </c>
      <c r="S146" s="154">
        <f>SUM(Q146:R146)</f>
        <v>0</v>
      </c>
      <c r="T146" s="106"/>
    </row>
    <row r="147" spans="1:20" ht="43.5" x14ac:dyDescent="0.35">
      <c r="B147" s="142">
        <f t="shared" ref="B147:B148" ca="1" si="16">IF(D147="",0,1)</f>
        <v>1</v>
      </c>
      <c r="D147" s="144">
        <f ca="1">IF(K147="","",D146+1)</f>
        <v>16</v>
      </c>
      <c r="E147" s="132">
        <v>16.05</v>
      </c>
      <c r="F147" s="157"/>
      <c r="G147" s="158"/>
      <c r="H147" s="158"/>
      <c r="I147" s="158"/>
      <c r="J147" s="159"/>
      <c r="K147" s="136" t="s">
        <v>136</v>
      </c>
      <c r="L147" s="134"/>
      <c r="M147" s="134"/>
      <c r="N147" s="134"/>
      <c r="O147" s="134"/>
      <c r="P147" s="134"/>
      <c r="Q147" s="137">
        <v>550</v>
      </c>
      <c r="R147" s="137">
        <v>200</v>
      </c>
      <c r="S147" s="154">
        <f>SUM(Q147:R147)</f>
        <v>750</v>
      </c>
      <c r="T147" s="106"/>
    </row>
    <row r="148" spans="1:20" ht="34.5" customHeight="1" x14ac:dyDescent="0.35">
      <c r="B148" s="142">
        <f t="shared" ca="1" si="16"/>
        <v>1</v>
      </c>
      <c r="D148" s="144">
        <f ca="1">IF(K148="","",D147+1)</f>
        <v>17</v>
      </c>
      <c r="E148" s="132">
        <v>16.059999999999999</v>
      </c>
      <c r="F148" s="157"/>
      <c r="G148" s="158"/>
      <c r="H148" s="158"/>
      <c r="I148" s="158"/>
      <c r="J148" s="159"/>
      <c r="K148" s="106" t="s">
        <v>137</v>
      </c>
      <c r="L148" s="134"/>
      <c r="M148" s="134"/>
      <c r="N148" s="134"/>
      <c r="O148" s="134"/>
      <c r="P148" s="134"/>
      <c r="Q148" s="137">
        <v>0</v>
      </c>
      <c r="R148" s="137">
        <v>0</v>
      </c>
      <c r="S148" s="154">
        <f>SUM(Q148:R148)</f>
        <v>0</v>
      </c>
      <c r="T148" s="106"/>
    </row>
    <row r="150" spans="1:20" x14ac:dyDescent="0.35">
      <c r="J150" s="115"/>
      <c r="K150" s="115"/>
      <c r="L150" s="115"/>
      <c r="M150" s="115"/>
      <c r="P150" s="141" t="s">
        <v>138</v>
      </c>
      <c r="Q150" s="149">
        <f>SUM(Q145:Q148)</f>
        <v>26234.5</v>
      </c>
      <c r="R150" s="149">
        <f>SUM(R145:R148)</f>
        <v>4600</v>
      </c>
      <c r="S150" s="149">
        <f>SUM(S145,S146:S148)</f>
        <v>30834.5</v>
      </c>
    </row>
    <row r="151" spans="1:20" x14ac:dyDescent="0.35">
      <c r="P151" s="119" t="s">
        <v>139</v>
      </c>
      <c r="Q151" s="155">
        <f>ROUNDUP(SUM(Q150)*0.1,2)</f>
        <v>2623.45</v>
      </c>
      <c r="R151" s="155">
        <f>ROUNDUP(SUM(R150)*0.1,2)</f>
        <v>460</v>
      </c>
      <c r="S151" s="155">
        <f>SUM(Q151:R151)</f>
        <v>3083.45</v>
      </c>
    </row>
    <row r="152" spans="1:20" x14ac:dyDescent="0.35">
      <c r="P152" s="141" t="s">
        <v>140</v>
      </c>
      <c r="Q152" s="149">
        <f>SUM(Q150:Q151)</f>
        <v>28857.95</v>
      </c>
      <c r="R152" s="149">
        <f t="shared" ref="R152" si="17">SUM(R150:R151)</f>
        <v>5060</v>
      </c>
      <c r="S152" s="149">
        <f>SUM(Q152:R152)</f>
        <v>33917.949999999997</v>
      </c>
    </row>
  </sheetData>
  <sheetProtection sheet="1" objects="1" scenarios="1" selectLockedCells="1" sort="0" autoFilter="0"/>
  <autoFilter ref="B9:R148" xr:uid="{FFC977A4-BCA8-4587-9092-482F613126F8}"/>
  <mergeCells count="13">
    <mergeCell ref="E4:F4"/>
    <mergeCell ref="E2:F2"/>
    <mergeCell ref="E3:F3"/>
    <mergeCell ref="E5:F5"/>
    <mergeCell ref="E6:F6"/>
    <mergeCell ref="F146:J148"/>
    <mergeCell ref="I135:P135"/>
    <mergeCell ref="K143:P143"/>
    <mergeCell ref="K145:P145"/>
    <mergeCell ref="I106:P106"/>
    <mergeCell ref="F109:J134"/>
    <mergeCell ref="F137:J138"/>
    <mergeCell ref="F141:J142"/>
  </mergeCells>
  <dataValidations count="2">
    <dataValidation type="list" allowBlank="1" showInputMessage="1" showErrorMessage="1" sqref="L109:L134 L10:L105" xr:uid="{E244503A-B742-4741-B024-C13306CC7986}">
      <formula1>"Yes, No"</formula1>
    </dataValidation>
    <dataValidation type="list" allowBlank="1" showInputMessage="1" showErrorMessage="1" sqref="G10:G105" xr:uid="{81FE985F-9678-4B6E-8010-88BA719DB6A7}">
      <formula1>INDIRECT(SUBSTITUTE(E10," ",""))</formula1>
    </dataValidation>
  </dataValidations>
  <hyperlinks>
    <hyperlink ref="L9" r:id="rId1" xr:uid="{F0104BF9-01F4-405F-AF09-D3F7869D8801}"/>
    <hyperlink ref="L108" r:id="rId2" xr:uid="{0C30944A-0AFF-4029-A0E8-AD1A888C61D1}"/>
  </hyperlinks>
  <printOptions horizontalCentered="1"/>
  <pageMargins left="0.51181102362204722" right="0.51181102362204722" top="0.74803149606299213" bottom="0.74803149606299213" header="0.31496062992125984" footer="0.31496062992125984"/>
  <pageSetup paperSize="174" scale="48" fitToHeight="0" orientation="landscape" r:id="rId3"/>
  <headerFooter>
    <oddHeader>&amp;RHOME RESILIENCE PROGRAM</oddHeader>
    <oddFooter>&amp;L&amp;A&amp;R&amp;P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80200A1E-AAEE-4DE4-BA24-2381C608517F}">
          <x14:formula1>
            <xm:f>'Category Works List'!$A$2:$O$2</xm:f>
          </x14:formula1>
          <xm:sqref>E10:E105</xm:sqref>
        </x14:dataValidation>
        <x14:dataValidation type="list" allowBlank="1" showInputMessage="1" showErrorMessage="1" xr:uid="{6FA9CC54-35C6-49A0-BE6A-FE453547D041}">
          <x14:formula1>
            <xm:f>'3. Trades'!$D$4:$D$52</xm:f>
          </x14:formula1>
          <xm:sqref>I10:I105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2FAA1-134B-454E-87D3-17DE0CFF913A}">
  <sheetPr>
    <tabColor rgb="FF00B0F0"/>
  </sheetPr>
  <dimension ref="C1:O55"/>
  <sheetViews>
    <sheetView tabSelected="1" zoomScale="55" zoomScaleNormal="55" workbookViewId="0">
      <selection activeCell="D41" sqref="D41"/>
    </sheetView>
  </sheetViews>
  <sheetFormatPr defaultRowHeight="14.5" outlineLevelCol="1" x14ac:dyDescent="0.35"/>
  <cols>
    <col min="4" max="4" width="34.1796875" customWidth="1"/>
    <col min="5" max="5" width="3.7265625" customWidth="1"/>
    <col min="10" max="10" width="22.1796875" customWidth="1"/>
    <col min="11" max="11" width="34.1796875" hidden="1" customWidth="1" outlineLevel="1"/>
    <col min="12" max="12" width="9.1796875" hidden="1" customWidth="1" outlineLevel="1"/>
    <col min="13" max="13" width="26.7265625" hidden="1" customWidth="1" outlineLevel="1"/>
    <col min="14" max="14" width="9.1796875" hidden="1" customWidth="1" outlineLevel="1"/>
    <col min="15" max="15" width="9.1796875" collapsed="1"/>
  </cols>
  <sheetData>
    <row r="1" spans="3:13" x14ac:dyDescent="0.35">
      <c r="C1" s="8" t="s">
        <v>141</v>
      </c>
      <c r="K1" s="8" t="s">
        <v>142</v>
      </c>
    </row>
    <row r="2" spans="3:13" x14ac:dyDescent="0.35">
      <c r="K2" s="34" t="s">
        <v>143</v>
      </c>
    </row>
    <row r="3" spans="3:13" x14ac:dyDescent="0.35">
      <c r="C3" s="8" t="s">
        <v>144</v>
      </c>
      <c r="D3" s="8" t="s">
        <v>145</v>
      </c>
      <c r="F3" s="8" t="s">
        <v>40</v>
      </c>
    </row>
    <row r="4" spans="3:13" x14ac:dyDescent="0.35">
      <c r="C4" s="14" t="s">
        <v>146</v>
      </c>
      <c r="D4" s="6" t="s">
        <v>147</v>
      </c>
      <c r="F4" s="38"/>
      <c r="G4" t="s">
        <v>148</v>
      </c>
      <c r="K4" s="6" t="s">
        <v>147</v>
      </c>
      <c r="L4" s="6"/>
      <c r="M4" s="39" t="str">
        <f>IF(SUMIF('2. Scope of Works'!$J$10:$J$105,'3. Trades'!C4,'2. Scope of Works'!$S$10:$S$105)=0,"",SUMIF('2. Scope of Works'!$J$10:$J$105,'3. Trades'!C4,'2. Scope of Works'!$S$10:$S$105))</f>
        <v/>
      </c>
    </row>
    <row r="5" spans="3:13" x14ac:dyDescent="0.35">
      <c r="C5" s="14" t="s">
        <v>149</v>
      </c>
      <c r="D5" s="6" t="s">
        <v>150</v>
      </c>
      <c r="F5" s="12"/>
      <c r="G5" s="37" t="s">
        <v>43</v>
      </c>
      <c r="K5" s="6" t="s">
        <v>150</v>
      </c>
      <c r="L5" s="6"/>
      <c r="M5" s="39" t="str">
        <f>IF(SUMIF('2. Scope of Works'!$J$10:$J$105,'3. Trades'!C5,'2. Scope of Works'!$S$10:$S$105)=0,"",SUMIF('2. Scope of Works'!$J$10:$J$105,'3. Trades'!C5,'2. Scope of Works'!$S$10:$S$105))</f>
        <v/>
      </c>
    </row>
    <row r="6" spans="3:13" x14ac:dyDescent="0.35">
      <c r="C6" s="14" t="s">
        <v>151</v>
      </c>
      <c r="D6" s="6" t="s">
        <v>152</v>
      </c>
      <c r="K6" s="6" t="s">
        <v>152</v>
      </c>
      <c r="L6" s="6"/>
      <c r="M6" s="39" t="str">
        <f>IF(SUMIF('2. Scope of Works'!$J$10:$J$105,'3. Trades'!C6,'2. Scope of Works'!$S$10:$S$105)=0,"",SUMIF('2. Scope of Works'!$J$10:$J$105,'3. Trades'!C6,'2. Scope of Works'!$S$10:$S$105))</f>
        <v/>
      </c>
    </row>
    <row r="7" spans="3:13" x14ac:dyDescent="0.35">
      <c r="C7" s="14" t="s">
        <v>153</v>
      </c>
      <c r="D7" s="6" t="s">
        <v>154</v>
      </c>
      <c r="K7" s="6" t="s">
        <v>154</v>
      </c>
      <c r="L7" s="6"/>
      <c r="M7" s="39" t="str">
        <f>IF(SUMIF('2. Scope of Works'!$J$10:$J$105,'3. Trades'!C7,'2. Scope of Works'!$S$10:$S$105)=0,"",SUMIF('2. Scope of Works'!$J$10:$J$105,'3. Trades'!C7,'2. Scope of Works'!$S$10:$S$105))</f>
        <v/>
      </c>
    </row>
    <row r="8" spans="3:13" x14ac:dyDescent="0.35">
      <c r="C8" s="14" t="s">
        <v>155</v>
      </c>
      <c r="D8" s="6" t="s">
        <v>156</v>
      </c>
      <c r="K8" s="6" t="s">
        <v>156</v>
      </c>
      <c r="L8" s="6"/>
      <c r="M8" s="39" t="str">
        <f>IF(SUMIF('2. Scope of Works'!$J$10:$J$105,'3. Trades'!C8,'2. Scope of Works'!$S$10:$S$105)=0,"",SUMIF('2. Scope of Works'!$J$10:$J$105,'3. Trades'!C8,'2. Scope of Works'!$S$10:$S$105))</f>
        <v/>
      </c>
    </row>
    <row r="9" spans="3:13" x14ac:dyDescent="0.35">
      <c r="C9" s="14" t="s">
        <v>157</v>
      </c>
      <c r="D9" s="6" t="s">
        <v>158</v>
      </c>
      <c r="K9" s="6" t="s">
        <v>158</v>
      </c>
      <c r="L9" s="6"/>
      <c r="M9" s="39" t="str">
        <f>IF(SUMIF('2. Scope of Works'!$J$10:$J$105,'3. Trades'!C9,'2. Scope of Works'!$S$10:$S$105)=0,"",SUMIF('2. Scope of Works'!$J$10:$J$105,'3. Trades'!C9,'2. Scope of Works'!$S$10:$S$105))</f>
        <v/>
      </c>
    </row>
    <row r="10" spans="3:13" x14ac:dyDescent="0.35">
      <c r="C10" s="14" t="s">
        <v>159</v>
      </c>
      <c r="D10" s="6" t="s">
        <v>104</v>
      </c>
      <c r="K10" s="6" t="s">
        <v>104</v>
      </c>
      <c r="L10" s="6"/>
      <c r="M10" s="39">
        <f>IF(SUMIF('2. Scope of Works'!$J$10:$J$105,'3. Trades'!C10,'2. Scope of Works'!$S$10:$S$105)=0,"",SUMIF('2. Scope of Works'!$J$10:$J$105,'3. Trades'!C10,'2. Scope of Works'!$S$10:$S$105))</f>
        <v>180</v>
      </c>
    </row>
    <row r="11" spans="3:13" x14ac:dyDescent="0.35">
      <c r="C11" s="14" t="s">
        <v>160</v>
      </c>
      <c r="D11" s="6" t="s">
        <v>109</v>
      </c>
      <c r="K11" s="6" t="s">
        <v>109</v>
      </c>
      <c r="L11" s="6"/>
      <c r="M11" s="39">
        <f>IF(SUMIF('2. Scope of Works'!$J$10:$J$105,'3. Trades'!C11,'2. Scope of Works'!$S$10:$S$105)=0,"",SUMIF('2. Scope of Works'!$J$10:$J$105,'3. Trades'!C11,'2. Scope of Works'!$S$10:$S$105))</f>
        <v>4000</v>
      </c>
    </row>
    <row r="12" spans="3:13" x14ac:dyDescent="0.35">
      <c r="C12" s="14" t="s">
        <v>161</v>
      </c>
      <c r="D12" s="6" t="s">
        <v>162</v>
      </c>
      <c r="K12" s="6" t="s">
        <v>162</v>
      </c>
      <c r="L12" s="6"/>
      <c r="M12" s="39" t="str">
        <f>IF(SUMIF('2. Scope of Works'!$J$10:$J$105,'3. Trades'!C12,'2. Scope of Works'!$S$10:$S$105)=0,"",SUMIF('2. Scope of Works'!$J$10:$J$105,'3. Trades'!C12,'2. Scope of Works'!$S$10:$S$105))</f>
        <v/>
      </c>
    </row>
    <row r="13" spans="3:13" x14ac:dyDescent="0.35">
      <c r="C13" s="14" t="s">
        <v>163</v>
      </c>
      <c r="D13" s="6" t="s">
        <v>164</v>
      </c>
      <c r="K13" s="6" t="s">
        <v>164</v>
      </c>
      <c r="L13" s="6"/>
      <c r="M13" s="39" t="str">
        <f>IF(SUMIF('2. Scope of Works'!$J$10:$J$105,'3. Trades'!C13,'2. Scope of Works'!$S$10:$S$105)=0,"",SUMIF('2. Scope of Works'!$J$10:$J$105,'3. Trades'!C13,'2. Scope of Works'!$S$10:$S$105))</f>
        <v/>
      </c>
    </row>
    <row r="14" spans="3:13" x14ac:dyDescent="0.35">
      <c r="C14" s="14" t="s">
        <v>165</v>
      </c>
      <c r="D14" s="6" t="s">
        <v>93</v>
      </c>
      <c r="K14" s="6" t="s">
        <v>93</v>
      </c>
      <c r="L14" s="6"/>
      <c r="M14" s="39">
        <f>IF(SUMIF('2. Scope of Works'!$J$10:$J$105,'3. Trades'!C14,'2. Scope of Works'!$S$10:$S$105)=0,"",SUMIF('2. Scope of Works'!$J$10:$J$105,'3. Trades'!C14,'2. Scope of Works'!$S$10:$S$105))</f>
        <v>4600</v>
      </c>
    </row>
    <row r="15" spans="3:13" x14ac:dyDescent="0.35">
      <c r="C15" s="14" t="s">
        <v>166</v>
      </c>
      <c r="D15" s="6" t="s">
        <v>167</v>
      </c>
      <c r="K15" s="6" t="s">
        <v>167</v>
      </c>
      <c r="L15" s="6"/>
      <c r="M15" s="39" t="str">
        <f>IF(SUMIF('2. Scope of Works'!$J$10:$J$105,'3. Trades'!C15,'2. Scope of Works'!$S$10:$S$105)=0,"",SUMIF('2. Scope of Works'!$J$10:$J$105,'3. Trades'!C15,'2. Scope of Works'!$S$10:$S$105))</f>
        <v/>
      </c>
    </row>
    <row r="16" spans="3:13" x14ac:dyDescent="0.35">
      <c r="C16" s="14" t="s">
        <v>168</v>
      </c>
      <c r="D16" s="6" t="s">
        <v>169</v>
      </c>
      <c r="K16" s="6" t="s">
        <v>169</v>
      </c>
      <c r="L16" s="6"/>
      <c r="M16" s="39" t="str">
        <f>IF(SUMIF('2. Scope of Works'!$J$10:$J$105,'3. Trades'!C16,'2. Scope of Works'!$S$10:$S$105)=0,"",SUMIF('2. Scope of Works'!$J$10:$J$105,'3. Trades'!C16,'2. Scope of Works'!$S$10:$S$105))</f>
        <v/>
      </c>
    </row>
    <row r="17" spans="3:13" x14ac:dyDescent="0.35">
      <c r="C17" s="14" t="s">
        <v>170</v>
      </c>
      <c r="D17" s="6" t="s">
        <v>171</v>
      </c>
      <c r="K17" s="6" t="s">
        <v>171</v>
      </c>
      <c r="L17" s="6"/>
      <c r="M17" s="39" t="str">
        <f>IF(SUMIF('2. Scope of Works'!$J$10:$J$105,'3. Trades'!C17,'2. Scope of Works'!$S$10:$S$105)=0,"",SUMIF('2. Scope of Works'!$J$10:$J$105,'3. Trades'!C17,'2. Scope of Works'!$S$10:$S$105))</f>
        <v/>
      </c>
    </row>
    <row r="18" spans="3:13" x14ac:dyDescent="0.35">
      <c r="C18" s="14" t="s">
        <v>172</v>
      </c>
      <c r="D18" s="6" t="s">
        <v>173</v>
      </c>
      <c r="K18" s="6" t="s">
        <v>173</v>
      </c>
      <c r="L18" s="6"/>
      <c r="M18" s="39" t="str">
        <f>IF(SUMIF('2. Scope of Works'!$J$10:$J$105,'3. Trades'!C18,'2. Scope of Works'!$S$10:$S$105)=0,"",SUMIF('2. Scope of Works'!$J$10:$J$105,'3. Trades'!C18,'2. Scope of Works'!$S$10:$S$105))</f>
        <v/>
      </c>
    </row>
    <row r="19" spans="3:13" x14ac:dyDescent="0.35">
      <c r="C19" s="14" t="s">
        <v>174</v>
      </c>
      <c r="D19" s="6" t="s">
        <v>114</v>
      </c>
      <c r="K19" s="6" t="s">
        <v>114</v>
      </c>
      <c r="L19" s="6"/>
      <c r="M19" s="39">
        <f>IF(SUMIF('2. Scope of Works'!$J$10:$J$105,'3. Trades'!C19,'2. Scope of Works'!$S$10:$S$105)=0,"",SUMIF('2. Scope of Works'!$J$10:$J$105,'3. Trades'!C19,'2. Scope of Works'!$S$10:$S$105))</f>
        <v>1200</v>
      </c>
    </row>
    <row r="20" spans="3:13" x14ac:dyDescent="0.35">
      <c r="C20" s="14" t="s">
        <v>175</v>
      </c>
      <c r="D20" s="6" t="s">
        <v>176</v>
      </c>
      <c r="K20" s="6" t="s">
        <v>176</v>
      </c>
      <c r="L20" s="6"/>
      <c r="M20" s="39" t="str">
        <f>IF(SUMIF('2. Scope of Works'!$J$10:$J$105,'3. Trades'!C20,'2. Scope of Works'!$S$10:$S$105)=0,"",SUMIF('2. Scope of Works'!$J$10:$J$105,'3. Trades'!C20,'2. Scope of Works'!$S$10:$S$105))</f>
        <v/>
      </c>
    </row>
    <row r="21" spans="3:13" x14ac:dyDescent="0.35">
      <c r="C21" s="14" t="s">
        <v>177</v>
      </c>
      <c r="D21" s="6" t="s">
        <v>178</v>
      </c>
      <c r="K21" s="6" t="s">
        <v>178</v>
      </c>
      <c r="L21" s="6"/>
      <c r="M21" s="39" t="str">
        <f>IF(SUMIF('2. Scope of Works'!$J$10:$J$105,'3. Trades'!C21,'2. Scope of Works'!$S$10:$S$105)=0,"",SUMIF('2. Scope of Works'!$J$10:$J$105,'3. Trades'!C21,'2. Scope of Works'!$S$10:$S$105))</f>
        <v/>
      </c>
    </row>
    <row r="22" spans="3:13" x14ac:dyDescent="0.35">
      <c r="C22" s="14" t="s">
        <v>179</v>
      </c>
      <c r="D22" s="6" t="s">
        <v>84</v>
      </c>
      <c r="K22" s="6" t="s">
        <v>84</v>
      </c>
      <c r="L22" s="6"/>
      <c r="M22" s="39">
        <f>IF(SUMIF('2. Scope of Works'!$J$10:$J$105,'3. Trades'!C22,'2. Scope of Works'!$S$10:$S$105)=0,"",SUMIF('2. Scope of Works'!$J$10:$J$105,'3. Trades'!C22,'2. Scope of Works'!$S$10:$S$105))</f>
        <v>9650</v>
      </c>
    </row>
    <row r="23" spans="3:13" x14ac:dyDescent="0.35">
      <c r="C23" s="14" t="s">
        <v>180</v>
      </c>
      <c r="D23" s="6" t="s">
        <v>181</v>
      </c>
      <c r="K23" s="6" t="s">
        <v>181</v>
      </c>
      <c r="L23" s="6"/>
      <c r="M23" s="39" t="str">
        <f>IF(SUMIF('2. Scope of Works'!$J$10:$J$105,'3. Trades'!C23,'2. Scope of Works'!$S$10:$S$105)=0,"",SUMIF('2. Scope of Works'!$J$10:$J$105,'3. Trades'!C23,'2. Scope of Works'!$S$10:$S$105))</f>
        <v/>
      </c>
    </row>
    <row r="24" spans="3:13" x14ac:dyDescent="0.35">
      <c r="C24" s="14" t="s">
        <v>182</v>
      </c>
      <c r="D24" s="6" t="s">
        <v>183</v>
      </c>
      <c r="K24" s="6" t="s">
        <v>183</v>
      </c>
      <c r="L24" s="6"/>
      <c r="M24" s="39" t="str">
        <f>IF(SUMIF('2. Scope of Works'!$J$10:$J$105,'3. Trades'!C24,'2. Scope of Works'!$S$10:$S$105)=0,"",SUMIF('2. Scope of Works'!$J$10:$J$105,'3. Trades'!C24,'2. Scope of Works'!$S$10:$S$105))</f>
        <v/>
      </c>
    </row>
    <row r="25" spans="3:13" x14ac:dyDescent="0.35">
      <c r="C25" s="14" t="s">
        <v>184</v>
      </c>
      <c r="D25" s="6" t="s">
        <v>185</v>
      </c>
      <c r="K25" s="6" t="s">
        <v>185</v>
      </c>
      <c r="L25" s="6"/>
      <c r="M25" s="39" t="str">
        <f>IF(SUMIF('2. Scope of Works'!$J$10:$J$105,'3. Trades'!C25,'2. Scope of Works'!$S$10:$S$105)=0,"",SUMIF('2. Scope of Works'!$J$10:$J$105,'3. Trades'!C25,'2. Scope of Works'!$S$10:$S$105))</f>
        <v/>
      </c>
    </row>
    <row r="26" spans="3:13" x14ac:dyDescent="0.35">
      <c r="C26" s="14" t="s">
        <v>186</v>
      </c>
      <c r="D26" s="6" t="s">
        <v>98</v>
      </c>
      <c r="K26" s="6" t="s">
        <v>98</v>
      </c>
      <c r="L26" s="6"/>
      <c r="M26" s="39">
        <f>IF(SUMIF('2. Scope of Works'!$J$10:$J$105,'3. Trades'!C26,'2. Scope of Works'!$S$10:$S$105)=0,"",SUMIF('2. Scope of Works'!$J$10:$J$105,'3. Trades'!C26,'2. Scope of Works'!$S$10:$S$105))</f>
        <v>2025</v>
      </c>
    </row>
    <row r="27" spans="3:13" x14ac:dyDescent="0.35">
      <c r="C27" s="14" t="s">
        <v>187</v>
      </c>
      <c r="D27" s="6" t="s">
        <v>188</v>
      </c>
      <c r="K27" s="6" t="s">
        <v>188</v>
      </c>
      <c r="L27" s="6"/>
      <c r="M27" s="39" t="str">
        <f>IF(SUMIF('2. Scope of Works'!$J$10:$J$105,'3. Trades'!C27,'2. Scope of Works'!$S$10:$S$105)=0,"",SUMIF('2. Scope of Works'!$J$10:$J$105,'3. Trades'!C27,'2. Scope of Works'!$S$10:$S$105))</f>
        <v/>
      </c>
    </row>
    <row r="28" spans="3:13" x14ac:dyDescent="0.35">
      <c r="C28" s="14" t="s">
        <v>189</v>
      </c>
      <c r="D28" s="6" t="s">
        <v>190</v>
      </c>
      <c r="K28" s="6" t="s">
        <v>190</v>
      </c>
      <c r="L28" s="6"/>
      <c r="M28" s="39" t="str">
        <f>IF(SUMIF('2. Scope of Works'!$J$10:$J$105,'3. Trades'!C28,'2. Scope of Works'!$S$10:$S$105)=0,"",SUMIF('2. Scope of Works'!$J$10:$J$105,'3. Trades'!C28,'2. Scope of Works'!$S$10:$S$105))</f>
        <v/>
      </c>
    </row>
    <row r="29" spans="3:13" x14ac:dyDescent="0.35">
      <c r="C29" s="14" t="s">
        <v>191</v>
      </c>
      <c r="D29" s="6" t="s">
        <v>192</v>
      </c>
      <c r="K29" s="6" t="s">
        <v>192</v>
      </c>
      <c r="L29" s="6"/>
      <c r="M29" s="39" t="str">
        <f>IF(SUMIF('2. Scope of Works'!$J$10:$J$105,'3. Trades'!C29,'2. Scope of Works'!$S$10:$S$105)=0,"",SUMIF('2. Scope of Works'!$J$10:$J$105,'3. Trades'!C29,'2. Scope of Works'!$S$10:$S$105))</f>
        <v/>
      </c>
    </row>
    <row r="30" spans="3:13" x14ac:dyDescent="0.35">
      <c r="C30" s="14" t="s">
        <v>193</v>
      </c>
      <c r="D30" s="6" t="s">
        <v>194</v>
      </c>
      <c r="K30" s="6" t="s">
        <v>194</v>
      </c>
      <c r="L30" s="6"/>
      <c r="M30" s="39" t="str">
        <f>IF(SUMIF('2. Scope of Works'!$J$10:$J$105,'3. Trades'!C30,'2. Scope of Works'!$S$10:$S$105)=0,"",SUMIF('2. Scope of Works'!$J$10:$J$105,'3. Trades'!C30,'2. Scope of Works'!$S$10:$S$105))</f>
        <v/>
      </c>
    </row>
    <row r="31" spans="3:13" x14ac:dyDescent="0.35">
      <c r="C31" s="14" t="s">
        <v>195</v>
      </c>
      <c r="D31" s="6" t="s">
        <v>196</v>
      </c>
      <c r="K31" s="6" t="s">
        <v>196</v>
      </c>
      <c r="L31" s="6"/>
      <c r="M31" s="39" t="str">
        <f>IF(SUMIF('2. Scope of Works'!$J$10:$J$105,'3. Trades'!C31,'2. Scope of Works'!$S$10:$S$105)=0,"",SUMIF('2. Scope of Works'!$J$10:$J$105,'3. Trades'!C31,'2. Scope of Works'!$S$10:$S$105))</f>
        <v/>
      </c>
    </row>
    <row r="32" spans="3:13" x14ac:dyDescent="0.35">
      <c r="C32" s="14" t="s">
        <v>197</v>
      </c>
      <c r="D32" s="6" t="s">
        <v>198</v>
      </c>
      <c r="K32" s="6" t="s">
        <v>198</v>
      </c>
      <c r="L32" s="6"/>
      <c r="M32" s="39" t="str">
        <f>IF(SUMIF('2. Scope of Works'!$J$10:$J$105,'3. Trades'!C32,'2. Scope of Works'!$S$10:$S$105)=0,"",SUMIF('2. Scope of Works'!$J$10:$J$105,'3. Trades'!C32,'2. Scope of Works'!$S$10:$S$105))</f>
        <v/>
      </c>
    </row>
    <row r="33" spans="3:13" x14ac:dyDescent="0.35">
      <c r="C33" s="14" t="s">
        <v>199</v>
      </c>
      <c r="D33" s="6" t="s">
        <v>200</v>
      </c>
      <c r="K33" s="6" t="s">
        <v>200</v>
      </c>
      <c r="L33" s="6"/>
      <c r="M33" s="39" t="str">
        <f>IF(SUMIF('2. Scope of Works'!$J$10:$J$105,'3. Trades'!C33,'2. Scope of Works'!$S$10:$S$105)=0,"",SUMIF('2. Scope of Works'!$J$10:$J$105,'3. Trades'!C33,'2. Scope of Works'!$S$10:$S$105))</f>
        <v/>
      </c>
    </row>
    <row r="34" spans="3:13" x14ac:dyDescent="0.35">
      <c r="C34" s="14" t="s">
        <v>201</v>
      </c>
      <c r="D34" s="6" t="s">
        <v>202</v>
      </c>
      <c r="K34" s="6" t="s">
        <v>202</v>
      </c>
      <c r="L34" s="6"/>
      <c r="M34" s="39" t="str">
        <f>IF(SUMIF('2. Scope of Works'!$J$10:$J$105,'3. Trades'!C34,'2. Scope of Works'!$S$10:$S$105)=0,"",SUMIF('2. Scope of Works'!$J$10:$J$105,'3. Trades'!C34,'2. Scope of Works'!$S$10:$S$105))</f>
        <v/>
      </c>
    </row>
    <row r="35" spans="3:13" x14ac:dyDescent="0.35">
      <c r="C35" s="14" t="s">
        <v>203</v>
      </c>
      <c r="D35" s="6" t="s">
        <v>204</v>
      </c>
      <c r="K35" s="6" t="s">
        <v>204</v>
      </c>
      <c r="L35" s="6"/>
      <c r="M35" s="39" t="str">
        <f>IF(SUMIF('2. Scope of Works'!$J$10:$J$105,'3. Trades'!C35,'2. Scope of Works'!$S$10:$S$105)=0,"",SUMIF('2. Scope of Works'!$J$10:$J$105,'3. Trades'!C35,'2. Scope of Works'!$S$10:$S$105))</f>
        <v/>
      </c>
    </row>
    <row r="36" spans="3:13" x14ac:dyDescent="0.35">
      <c r="C36" s="14" t="s">
        <v>205</v>
      </c>
      <c r="D36" s="6" t="s">
        <v>206</v>
      </c>
      <c r="K36" s="6" t="s">
        <v>206</v>
      </c>
      <c r="L36" s="6"/>
      <c r="M36" s="39" t="str">
        <f>IF(SUMIF('2. Scope of Works'!$J$10:$J$105,'3. Trades'!C36,'2. Scope of Works'!$S$10:$S$105)=0,"",SUMIF('2. Scope of Works'!$J$10:$J$105,'3. Trades'!C36,'2. Scope of Works'!$S$10:$S$105))</f>
        <v/>
      </c>
    </row>
    <row r="37" spans="3:13" x14ac:dyDescent="0.35">
      <c r="C37" s="14" t="s">
        <v>207</v>
      </c>
      <c r="D37" s="6" t="s">
        <v>208</v>
      </c>
      <c r="K37" s="6" t="s">
        <v>208</v>
      </c>
      <c r="L37" s="6"/>
      <c r="M37" s="39" t="str">
        <f>IF(SUMIF('2. Scope of Works'!$J$10:$J$105,'3. Trades'!C37,'2. Scope of Works'!$S$10:$S$105)=0,"",SUMIF('2. Scope of Works'!$J$10:$J$105,'3. Trades'!C37,'2. Scope of Works'!$S$10:$S$105))</f>
        <v/>
      </c>
    </row>
    <row r="38" spans="3:13" x14ac:dyDescent="0.35">
      <c r="C38" s="14" t="s">
        <v>209</v>
      </c>
      <c r="D38" s="6" t="s">
        <v>210</v>
      </c>
      <c r="K38" s="6" t="s">
        <v>210</v>
      </c>
      <c r="L38" s="6"/>
      <c r="M38" s="39" t="str">
        <f>IF(SUMIF('2. Scope of Works'!$J$10:$J$105,'3. Trades'!C38,'2. Scope of Works'!$S$10:$S$105)=0,"",SUMIF('2. Scope of Works'!$J$10:$J$105,'3. Trades'!C38,'2. Scope of Works'!$S$10:$S$105))</f>
        <v/>
      </c>
    </row>
    <row r="39" spans="3:13" x14ac:dyDescent="0.35">
      <c r="C39" s="14" t="s">
        <v>211</v>
      </c>
      <c r="D39" s="6" t="s">
        <v>212</v>
      </c>
      <c r="K39" s="6" t="s">
        <v>212</v>
      </c>
      <c r="L39" s="6"/>
      <c r="M39" s="39" t="str">
        <f>IF(SUMIF('2. Scope of Works'!$J$10:$J$105,'3. Trades'!C39,'2. Scope of Works'!$S$10:$S$105)=0,"",SUMIF('2. Scope of Works'!$J$10:$J$105,'3. Trades'!C39,'2. Scope of Works'!$S$10:$S$105))</f>
        <v/>
      </c>
    </row>
    <row r="40" spans="3:13" x14ac:dyDescent="0.35">
      <c r="C40" s="17"/>
      <c r="D40" s="17"/>
      <c r="K40" s="6" t="str">
        <f t="shared" ref="K40:K49" si="0">IF(D43="","",D43)</f>
        <v/>
      </c>
      <c r="L40" s="6"/>
      <c r="M40" s="39" t="str">
        <f>IF(SUMIF('2. Scope of Works'!$J$10:$J$105,'3. Trades'!C40,'2. Scope of Works'!$S$10:$S$105)=0,"",SUMIF('2. Scope of Works'!$J$10:$J$105,'3. Trades'!C40,'2. Scope of Works'!$S$10:$S$105))</f>
        <v/>
      </c>
    </row>
    <row r="41" spans="3:13" x14ac:dyDescent="0.35">
      <c r="C41" s="17"/>
      <c r="D41" s="17"/>
      <c r="K41" s="6" t="str">
        <f t="shared" si="0"/>
        <v/>
      </c>
      <c r="L41" s="6"/>
      <c r="M41" s="39" t="str">
        <f>IF(SUMIF('2. Scope of Works'!$J$10:$J$105,'3. Trades'!C41,'2. Scope of Works'!$S$10:$S$105)=0,"",SUMIF('2. Scope of Works'!$J$10:$J$105,'3. Trades'!C41,'2. Scope of Works'!$S$10:$S$105))</f>
        <v/>
      </c>
    </row>
    <row r="42" spans="3:13" x14ac:dyDescent="0.35">
      <c r="C42" s="17"/>
      <c r="D42" s="17"/>
      <c r="K42" s="6" t="str">
        <f t="shared" si="0"/>
        <v/>
      </c>
      <c r="L42" s="6"/>
      <c r="M42" s="39" t="str">
        <f>IF(SUMIF('2. Scope of Works'!$J$10:$J$105,'3. Trades'!C42,'2. Scope of Works'!$S$10:$S$105)=0,"",SUMIF('2. Scope of Works'!$J$10:$J$105,'3. Trades'!C42,'2. Scope of Works'!$S$10:$S$105))</f>
        <v/>
      </c>
    </row>
    <row r="43" spans="3:13" x14ac:dyDescent="0.35">
      <c r="C43" s="17"/>
      <c r="D43" s="17"/>
      <c r="K43" s="6" t="str">
        <f t="shared" si="0"/>
        <v/>
      </c>
      <c r="L43" s="6"/>
      <c r="M43" s="39" t="str">
        <f>IF(SUMIF('2. Scope of Works'!$J$10:$J$105,'3. Trades'!C43,'2. Scope of Works'!$S$10:$S$105)=0,"",SUMIF('2. Scope of Works'!$J$10:$J$105,'3. Trades'!C43,'2. Scope of Works'!$S$10:$S$105))</f>
        <v/>
      </c>
    </row>
    <row r="44" spans="3:13" x14ac:dyDescent="0.35">
      <c r="C44" s="17"/>
      <c r="D44" s="17"/>
      <c r="K44" s="6" t="str">
        <f t="shared" si="0"/>
        <v/>
      </c>
      <c r="L44" s="6"/>
      <c r="M44" s="39" t="str">
        <f>IF(SUMIF('2. Scope of Works'!$J$10:$J$105,'3. Trades'!C44,'2. Scope of Works'!$S$10:$S$105)=0,"",SUMIF('2. Scope of Works'!$J$10:$J$105,'3. Trades'!C44,'2. Scope of Works'!$S$10:$S$105))</f>
        <v/>
      </c>
    </row>
    <row r="45" spans="3:13" x14ac:dyDescent="0.35">
      <c r="C45" s="17"/>
      <c r="D45" s="17"/>
      <c r="K45" s="6" t="str">
        <f t="shared" si="0"/>
        <v/>
      </c>
      <c r="L45" s="6"/>
      <c r="M45" s="39" t="str">
        <f>IF(SUMIF('2. Scope of Works'!$J$10:$J$105,'3. Trades'!C45,'2. Scope of Works'!$S$10:$S$105)=0,"",SUMIF('2. Scope of Works'!$J$10:$J$105,'3. Trades'!C45,'2. Scope of Works'!$S$10:$S$105))</f>
        <v/>
      </c>
    </row>
    <row r="46" spans="3:13" x14ac:dyDescent="0.35">
      <c r="C46" s="17"/>
      <c r="D46" s="17"/>
      <c r="K46" s="6" t="str">
        <f t="shared" si="0"/>
        <v/>
      </c>
      <c r="L46" s="6"/>
      <c r="M46" s="39" t="str">
        <f>IF(SUMIF('2. Scope of Works'!$J$10:$J$105,'3. Trades'!C46,'2. Scope of Works'!$S$10:$S$105)=0,"",SUMIF('2. Scope of Works'!$J$10:$J$105,'3. Trades'!C46,'2. Scope of Works'!$S$10:$S$105))</f>
        <v/>
      </c>
    </row>
    <row r="47" spans="3:13" x14ac:dyDescent="0.35">
      <c r="C47" s="17"/>
      <c r="D47" s="17"/>
      <c r="K47" s="6" t="str">
        <f t="shared" si="0"/>
        <v/>
      </c>
      <c r="L47" s="6"/>
      <c r="M47" s="39" t="str">
        <f>IF(SUMIF('2. Scope of Works'!$J$10:$J$105,'3. Trades'!C47,'2. Scope of Works'!$S$10:$S$105)=0,"",SUMIF('2. Scope of Works'!$J$10:$J$105,'3. Trades'!C47,'2. Scope of Works'!$S$10:$S$105))</f>
        <v/>
      </c>
    </row>
    <row r="48" spans="3:13" x14ac:dyDescent="0.35">
      <c r="C48" s="17"/>
      <c r="D48" s="17"/>
      <c r="K48" s="6" t="str">
        <f t="shared" si="0"/>
        <v/>
      </c>
      <c r="L48" s="6"/>
      <c r="M48" s="39" t="str">
        <f>IF(SUMIF('2. Scope of Works'!$J$10:$J$105,'3. Trades'!C48,'2. Scope of Works'!$S$10:$S$105)=0,"",SUMIF('2. Scope of Works'!$J$10:$J$105,'3. Trades'!C48,'2. Scope of Works'!$S$10:$S$105))</f>
        <v/>
      </c>
    </row>
    <row r="49" spans="3:13" x14ac:dyDescent="0.35">
      <c r="C49" s="17"/>
      <c r="D49" s="17"/>
      <c r="K49" s="6" t="str">
        <f t="shared" si="0"/>
        <v/>
      </c>
      <c r="L49" s="6"/>
      <c r="M49" s="39" t="str">
        <f>IF(SUMIF('2. Scope of Works'!$J$10:$J$105,'3. Trades'!C49,'2. Scope of Works'!$S$10:$S$105)=0,"",SUMIF('2. Scope of Works'!$J$10:$J$105,'3. Trades'!C49,'2. Scope of Works'!$S$10:$S$105))</f>
        <v/>
      </c>
    </row>
    <row r="50" spans="3:13" x14ac:dyDescent="0.35">
      <c r="C50" s="17"/>
      <c r="D50" s="17"/>
      <c r="K50" s="40" t="s">
        <v>213</v>
      </c>
      <c r="L50" s="6"/>
      <c r="M50" s="15">
        <f>SUM(M4:M49)</f>
        <v>21655</v>
      </c>
    </row>
    <row r="51" spans="3:13" ht="29" x14ac:dyDescent="0.35">
      <c r="C51" s="17"/>
      <c r="D51" s="17"/>
      <c r="K51" s="3" t="s">
        <v>214</v>
      </c>
      <c r="L51" s="6"/>
      <c r="M51" s="39">
        <f>SUM('4. Summary of Resilience Works'!J52:J57)</f>
        <v>9179.5</v>
      </c>
    </row>
    <row r="52" spans="3:13" x14ac:dyDescent="0.35">
      <c r="C52" s="17"/>
      <c r="D52" s="17"/>
      <c r="K52" s="6"/>
      <c r="L52" s="6"/>
      <c r="M52" s="6"/>
    </row>
    <row r="53" spans="3:13" ht="29" x14ac:dyDescent="0.35">
      <c r="K53" s="7" t="s">
        <v>215</v>
      </c>
      <c r="L53" s="6"/>
      <c r="M53" s="10">
        <f>SUM(M50:M51)</f>
        <v>30834.5</v>
      </c>
    </row>
    <row r="54" spans="3:13" x14ac:dyDescent="0.35">
      <c r="K54" s="3" t="s">
        <v>216</v>
      </c>
      <c r="L54" s="6"/>
      <c r="M54" s="9">
        <f>M53*10%</f>
        <v>3083.4500000000003</v>
      </c>
    </row>
    <row r="55" spans="3:13" x14ac:dyDescent="0.35">
      <c r="K55" s="7" t="s">
        <v>217</v>
      </c>
      <c r="L55" s="6"/>
      <c r="M55" s="10">
        <f>SUM(M53:M54)</f>
        <v>33917.949999999997</v>
      </c>
    </row>
  </sheetData>
  <sheetProtection sheet="1" scenarios="1" selectLockedCells="1" sort="0" autoFilter="0"/>
  <protectedRanges>
    <protectedRange sqref="C40:D52" name="Range1"/>
  </protectedRanges>
  <pageMargins left="0.7" right="0.7" top="0.75" bottom="0.75" header="0.3" footer="0.3"/>
  <pageSetup paperSize="1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5F328-7C96-4B73-A50B-AA55BADA2B13}">
  <sheetPr>
    <tabColor rgb="FF00B0F0"/>
    <pageSetUpPr fitToPage="1"/>
  </sheetPr>
  <dimension ref="C1:BI63"/>
  <sheetViews>
    <sheetView topLeftCell="A46" zoomScaleNormal="100" workbookViewId="0">
      <selection activeCell="M61" sqref="M61"/>
    </sheetView>
  </sheetViews>
  <sheetFormatPr defaultRowHeight="14.5" outlineLevelCol="1" x14ac:dyDescent="0.35"/>
  <cols>
    <col min="3" max="3" width="9.54296875" customWidth="1"/>
    <col min="4" max="4" width="15.1796875" customWidth="1"/>
    <col min="6" max="6" width="53" customWidth="1"/>
    <col min="7" max="7" width="2.1796875" customWidth="1"/>
    <col min="8" max="10" width="19" customWidth="1"/>
    <col min="11" max="11" width="9.54296875" style="42" customWidth="1"/>
    <col min="13" max="13" width="38.1796875" customWidth="1"/>
    <col min="14" max="14" width="9.1796875" customWidth="1"/>
    <col min="15" max="59" width="13.7265625" style="11" hidden="1" customWidth="1" outlineLevel="1"/>
    <col min="60" max="60" width="9.1796875" hidden="1" customWidth="1" outlineLevel="1"/>
    <col min="61" max="61" width="9.1796875" collapsed="1"/>
  </cols>
  <sheetData>
    <row r="1" spans="3:59" ht="18.5" x14ac:dyDescent="0.45">
      <c r="C1" s="173" t="str">
        <f>'1. Project ID'!F6</f>
        <v>RHF-00000</v>
      </c>
      <c r="D1" s="173"/>
      <c r="E1" s="173"/>
      <c r="J1" s="20" t="str">
        <f>"Head Contractor: "&amp;'1. Project ID'!F21</f>
        <v>Head Contractor: Registered Builder Name</v>
      </c>
    </row>
    <row r="2" spans="3:59" x14ac:dyDescent="0.35">
      <c r="J2" t="str">
        <f>"ABN: "&amp;'1. Project ID'!F23</f>
        <v>ABN: 64 123 456 789</v>
      </c>
    </row>
    <row r="3" spans="3:59" ht="18.5" x14ac:dyDescent="0.45">
      <c r="C3" s="16" t="s">
        <v>36</v>
      </c>
      <c r="D3" s="18" t="str">
        <f>'1. Project ID'!F8</f>
        <v>Mr and Mrs Sample Owner</v>
      </c>
      <c r="E3" s="18"/>
      <c r="G3" s="16"/>
      <c r="H3" s="16"/>
      <c r="I3" s="16"/>
      <c r="J3" s="13" t="str">
        <f>"QBCC Licence No: "&amp;'1. Project ID'!F33</f>
        <v>QBCC Licence No: 1234567</v>
      </c>
    </row>
    <row r="4" spans="3:59" x14ac:dyDescent="0.35">
      <c r="C4" s="16" t="s">
        <v>5</v>
      </c>
      <c r="D4" t="str">
        <f>IF('1. Project ID'!F10="","",'1. Project ID'!F10)</f>
        <v xml:space="preserve">1 Example St </v>
      </c>
      <c r="G4" s="16"/>
      <c r="H4" s="16"/>
      <c r="I4" s="16"/>
    </row>
    <row r="5" spans="3:59" x14ac:dyDescent="0.35">
      <c r="C5" s="13"/>
      <c r="D5" t="str">
        <f>IF('1. Project ID'!F11="","",'1. Project ID'!F11)</f>
        <v>Suburb</v>
      </c>
      <c r="G5" s="16" t="s">
        <v>39</v>
      </c>
      <c r="H5" s="16"/>
      <c r="I5" s="16"/>
      <c r="J5" t="str">
        <f>'1. Project ID'!F31</f>
        <v>Quote Ref</v>
      </c>
      <c r="O5" s="8" t="s">
        <v>142</v>
      </c>
    </row>
    <row r="6" spans="3:59" x14ac:dyDescent="0.35">
      <c r="D6" t="str">
        <f>IF('1. Project ID'!F12="","",'1. Project ID'!F12)</f>
        <v/>
      </c>
      <c r="G6" s="16" t="s">
        <v>37</v>
      </c>
      <c r="H6" s="16"/>
      <c r="I6" s="16"/>
      <c r="J6" s="19">
        <f>'1. Project ID'!F29</f>
        <v>44984</v>
      </c>
      <c r="O6" s="34" t="s">
        <v>143</v>
      </c>
    </row>
    <row r="7" spans="3:59" x14ac:dyDescent="0.35">
      <c r="C7" s="16" t="s">
        <v>44</v>
      </c>
      <c r="D7" s="174" t="str">
        <f>IF('1. Project ID'!F14="","",'1. Project ID'!F14)</f>
        <v>Brisbane City Council</v>
      </c>
      <c r="E7" s="174"/>
      <c r="G7" s="16"/>
      <c r="H7" s="16"/>
      <c r="I7" s="16"/>
      <c r="J7" s="19"/>
    </row>
    <row r="9" spans="3:59" ht="39" x14ac:dyDescent="0.35">
      <c r="C9" s="175" t="s">
        <v>218</v>
      </c>
      <c r="D9" s="176"/>
      <c r="E9" s="4"/>
      <c r="F9" s="5" t="s">
        <v>219</v>
      </c>
      <c r="H9" s="21" t="s">
        <v>60</v>
      </c>
      <c r="I9" s="21" t="s">
        <v>61</v>
      </c>
      <c r="J9" s="5" t="s">
        <v>220</v>
      </c>
      <c r="K9" s="43" t="s">
        <v>221</v>
      </c>
      <c r="O9" s="21" t="str">
        <f>'3. Trades'!$D$4</f>
        <v>Project Investigation / Certification</v>
      </c>
      <c r="P9" s="21" t="str">
        <f>'3. Trades'!$D$7</f>
        <v>Consultants Design &amp; Drafting</v>
      </c>
      <c r="Q9" s="21" t="str">
        <f>'3. Trades'!$D$9</f>
        <v>Preliminaries</v>
      </c>
      <c r="R9" s="21" t="str">
        <f>'3. Trades'!$D$11</f>
        <v>Site Works</v>
      </c>
      <c r="S9" s="21" t="str">
        <f>'3. Trades'!$D$12</f>
        <v>Plumber</v>
      </c>
      <c r="T9" s="21" t="str">
        <f>'3. Trades'!$D$13</f>
        <v>Concrete</v>
      </c>
      <c r="U9" s="21" t="str">
        <f>'3. Trades'!$D$14</f>
        <v>Carpentry / Builder</v>
      </c>
      <c r="V9" s="21" t="str">
        <f>'3. Trades'!$D$15</f>
        <v>Membranes</v>
      </c>
      <c r="W9" s="21" t="str">
        <f>'3. Trades'!$D$16</f>
        <v>Metalwork</v>
      </c>
      <c r="X9" s="21" t="str">
        <f>'3. Trades'!$D$17</f>
        <v>Roofing</v>
      </c>
      <c r="Y9" s="21" t="str">
        <f>'3. Trades'!$D$18</f>
        <v>Windows / Glazing</v>
      </c>
      <c r="Z9" s="21" t="str">
        <f>'3. Trades'!$D$19</f>
        <v>Electrical</v>
      </c>
      <c r="AA9" s="21" t="str">
        <f>'3. Trades'!$D$20</f>
        <v>Mechanical</v>
      </c>
      <c r="AB9" s="21" t="str">
        <f>'3. Trades'!$D$21</f>
        <v>Masonry</v>
      </c>
      <c r="AC9" s="21" t="str">
        <f>'3. Trades'!$D$22</f>
        <v>Linings &amp; Claddings</v>
      </c>
      <c r="AD9" s="21" t="str">
        <f>'3. Trades'!$D$23</f>
        <v>Doors &amp; Hardware</v>
      </c>
      <c r="AE9" s="21" t="str">
        <f>'3. Trades'!$D$24</f>
        <v>Joinery</v>
      </c>
      <c r="AF9" s="21" t="str">
        <f>'3. Trades'!$D$25</f>
        <v>Resiliant Surfaces</v>
      </c>
      <c r="AG9" s="21" t="str">
        <f>'3. Trades'!$D$26</f>
        <v>Floor Coverings</v>
      </c>
      <c r="AH9" s="21" t="str">
        <f>'3. Trades'!$D$27</f>
        <v>Painting</v>
      </c>
      <c r="AI9" s="21" t="str">
        <f>'3. Trades'!$D$28</f>
        <v>External Works</v>
      </c>
      <c r="AJ9" s="21" t="str">
        <f>'3. Trades'!$D$29</f>
        <v>Civil Works</v>
      </c>
      <c r="AK9" s="21" t="str">
        <f>'3. Trades'!$D$30</f>
        <v>Demolition</v>
      </c>
      <c r="AL9" s="21" t="str">
        <f>'3. Trades'!$D$31</f>
        <v>Labourer</v>
      </c>
      <c r="AM9" s="21" t="str">
        <f>'3. Trades'!$D$32</f>
        <v>Staircase</v>
      </c>
      <c r="AN9" s="21" t="str">
        <f>'3. Trades'!$D$33</f>
        <v>House Raising</v>
      </c>
      <c r="AO9" s="21" t="str">
        <f>'3. Trades'!$D$34</f>
        <v>Fee / Charges</v>
      </c>
      <c r="AP9" s="21" t="str">
        <f>'3. Trades'!$D$35</f>
        <v>Material Supply</v>
      </c>
      <c r="AQ9" s="21" t="str">
        <f>'3. Trades'!$D$36</f>
        <v>Tiler</v>
      </c>
      <c r="AR9" s="21" t="str">
        <f>'3. Trades'!$D$37</f>
        <v>Stone Bench Tops</v>
      </c>
      <c r="AS9" s="21" t="str">
        <f>'3. Trades'!$D$38</f>
        <v>Floor Grind</v>
      </c>
      <c r="AT9" s="21" t="str">
        <f>'3. Trades'!$D$39</f>
        <v>Other</v>
      </c>
      <c r="AU9" s="21">
        <f>'3. Trades'!$D$40</f>
        <v>0</v>
      </c>
      <c r="AV9" s="21">
        <f>'3. Trades'!$D$41</f>
        <v>0</v>
      </c>
      <c r="AW9" s="21">
        <f>'3. Trades'!$D$42</f>
        <v>0</v>
      </c>
      <c r="AX9" s="21">
        <f>'3. Trades'!$D$43</f>
        <v>0</v>
      </c>
      <c r="AY9" s="21">
        <f>'3. Trades'!$D$44</f>
        <v>0</v>
      </c>
      <c r="AZ9" s="21">
        <f>'3. Trades'!$D$45</f>
        <v>0</v>
      </c>
      <c r="BA9" s="21">
        <f>'3. Trades'!$D$46</f>
        <v>0</v>
      </c>
      <c r="BB9" s="21">
        <f>'3. Trades'!$D$47</f>
        <v>0</v>
      </c>
      <c r="BC9" s="21">
        <f>'3. Trades'!$D$48</f>
        <v>0</v>
      </c>
      <c r="BD9" s="21">
        <f>'3. Trades'!$D$49</f>
        <v>0</v>
      </c>
      <c r="BE9" s="21">
        <f>'3. Trades'!$D$50</f>
        <v>0</v>
      </c>
      <c r="BF9" s="21">
        <f>'3. Trades'!$D$51</f>
        <v>0</v>
      </c>
      <c r="BG9" s="21">
        <f>'3. Trades'!$D$52</f>
        <v>0</v>
      </c>
    </row>
    <row r="10" spans="3:59" s="47" customFormat="1" ht="15" customHeight="1" x14ac:dyDescent="0.35">
      <c r="C10" s="167" t="s">
        <v>222</v>
      </c>
      <c r="D10" s="169" t="s">
        <v>112</v>
      </c>
      <c r="E10" s="1">
        <v>1.01</v>
      </c>
      <c r="F10" s="3" t="s">
        <v>113</v>
      </c>
      <c r="H10" s="48">
        <f>IF(SUMIF('2. Scope of Works'!$H$10:$H$105,'4. Summary of Resilience Works'!E10,'2. Scope of Works'!$Q$10:$Q$105)=0,"",SUMIF('2. Scope of Works'!$H$10:$H$105,'4. Summary of Resilience Works'!E10,'2. Scope of Works'!$Q$10:$Q$105))</f>
        <v>1200</v>
      </c>
      <c r="I10" s="48" t="str">
        <f>IF(SUMIF('2. Scope of Works'!$H$10:$H$105,'4. Summary of Resilience Works'!E10,'2. Scope of Works'!$R$10:$R$105)=0,"",SUMIF('2. Scope of Works'!$H$10:$H$105,'4. Summary of Resilience Works'!E10,'2. Scope of Works'!$R$10:$R$105))</f>
        <v/>
      </c>
      <c r="J10" s="48">
        <f>IF(SUMIF('2. Scope of Works'!$H$10:$H$105,'4. Summary of Resilience Works'!E10,'2. Scope of Works'!$S$10:$S$105)=0,"",SUMIF('2. Scope of Works'!$H$10:$H$105,'4. Summary of Resilience Works'!E10,'2. Scope of Works'!$S$10:$S$105))</f>
        <v>1200</v>
      </c>
      <c r="K10" s="49" t="str">
        <f>IF(SUMIFS('2. Scope of Works'!$S$10:$S$105,'2. Scope of Works'!$H$10:$H$105,$E10,'2. Scope of Works'!$P$10:$P$105,"Y")&gt;0,"Y","")</f>
        <v/>
      </c>
      <c r="O10" s="50">
        <f>SUMIFS('2. Scope of Works'!$S$10:$S$105,'2. Scope of Works'!$H$10:$H$105,'4. Summary of Resilience Works'!$E10,'2. Scope of Works'!$I$10:$I$105,'4. Summary of Resilience Works'!O$9)</f>
        <v>0</v>
      </c>
      <c r="P10" s="50">
        <f>SUMIFS('2. Scope of Works'!$S$10:$S$105,'2. Scope of Works'!$H$10:$H$105,'4. Summary of Resilience Works'!$E10,'2. Scope of Works'!$I$10:$I$105,'4. Summary of Resilience Works'!P$9)</f>
        <v>0</v>
      </c>
      <c r="Q10" s="50">
        <f>SUMIFS('2. Scope of Works'!$S$10:$S$105,'2. Scope of Works'!$H$10:$H$105,'4. Summary of Resilience Works'!$E10,'2. Scope of Works'!$I$10:$I$105,'4. Summary of Resilience Works'!Q$9)</f>
        <v>0</v>
      </c>
      <c r="R10" s="50">
        <f>SUMIFS('2. Scope of Works'!$S$10:$S$105,'2. Scope of Works'!$H$10:$H$105,'4. Summary of Resilience Works'!$E10,'2. Scope of Works'!$I$10:$I$105,'4. Summary of Resilience Works'!R$9)</f>
        <v>0</v>
      </c>
      <c r="S10" s="50">
        <f>SUMIFS('2. Scope of Works'!$S$10:$S$105,'2. Scope of Works'!$H$10:$H$105,'4. Summary of Resilience Works'!$E10,'2. Scope of Works'!$I$10:$I$105,'4. Summary of Resilience Works'!S$9)</f>
        <v>0</v>
      </c>
      <c r="T10" s="50">
        <f>SUMIFS('2. Scope of Works'!$S$10:$S$105,'2. Scope of Works'!$H$10:$H$105,'4. Summary of Resilience Works'!$E10,'2. Scope of Works'!$I$10:$I$105,'4. Summary of Resilience Works'!T$9)</f>
        <v>0</v>
      </c>
      <c r="U10" s="50">
        <f>SUMIFS('2. Scope of Works'!$S$10:$S$105,'2. Scope of Works'!$H$10:$H$105,'4. Summary of Resilience Works'!$E10,'2. Scope of Works'!$I$10:$I$105,'4. Summary of Resilience Works'!U$9)</f>
        <v>0</v>
      </c>
      <c r="V10" s="50">
        <f>SUMIFS('2. Scope of Works'!$S$10:$S$105,'2. Scope of Works'!$H$10:$H$105,'4. Summary of Resilience Works'!$E10,'2. Scope of Works'!$I$10:$I$105,'4. Summary of Resilience Works'!V$9)</f>
        <v>0</v>
      </c>
      <c r="W10" s="50">
        <f>SUMIFS('2. Scope of Works'!$S$10:$S$105,'2. Scope of Works'!$H$10:$H$105,'4. Summary of Resilience Works'!$E10,'2. Scope of Works'!$I$10:$I$105,'4. Summary of Resilience Works'!W$9)</f>
        <v>0</v>
      </c>
      <c r="X10" s="50">
        <f>SUMIFS('2. Scope of Works'!$S$10:$S$105,'2. Scope of Works'!$H$10:$H$105,'4. Summary of Resilience Works'!$E10,'2. Scope of Works'!$I$10:$I$105,'4. Summary of Resilience Works'!X$9)</f>
        <v>0</v>
      </c>
      <c r="Y10" s="50">
        <f>SUMIFS('2. Scope of Works'!$S$10:$S$105,'2. Scope of Works'!$H$10:$H$105,'4. Summary of Resilience Works'!$E10,'2. Scope of Works'!$I$10:$I$105,'4. Summary of Resilience Works'!Y$9)</f>
        <v>0</v>
      </c>
      <c r="Z10" s="50">
        <f>SUMIFS('2. Scope of Works'!$S$10:$S$105,'2. Scope of Works'!$H$10:$H$105,'4. Summary of Resilience Works'!$E10,'2. Scope of Works'!$I$10:$I$105,'4. Summary of Resilience Works'!Z$9)</f>
        <v>1200</v>
      </c>
      <c r="AA10" s="50">
        <f>SUMIFS('2. Scope of Works'!$S$10:$S$105,'2. Scope of Works'!$H$10:$H$105,'4. Summary of Resilience Works'!$E10,'2. Scope of Works'!$I$10:$I$105,'4. Summary of Resilience Works'!AA$9)</f>
        <v>0</v>
      </c>
      <c r="AB10" s="50">
        <f>SUMIFS('2. Scope of Works'!$S$10:$S$105,'2. Scope of Works'!$H$10:$H$105,'4. Summary of Resilience Works'!$E10,'2. Scope of Works'!$I$10:$I$105,'4. Summary of Resilience Works'!AB$9)</f>
        <v>0</v>
      </c>
      <c r="AC10" s="50">
        <f>SUMIFS('2. Scope of Works'!$S$10:$S$105,'2. Scope of Works'!$H$10:$H$105,'4. Summary of Resilience Works'!$E10,'2. Scope of Works'!$I$10:$I$105,'4. Summary of Resilience Works'!AC$9)</f>
        <v>0</v>
      </c>
      <c r="AD10" s="50">
        <f>SUMIFS('2. Scope of Works'!$S$10:$S$105,'2. Scope of Works'!$H$10:$H$105,'4. Summary of Resilience Works'!$E10,'2. Scope of Works'!$I$10:$I$105,'4. Summary of Resilience Works'!AD$9)</f>
        <v>0</v>
      </c>
      <c r="AE10" s="50">
        <f>SUMIFS('2. Scope of Works'!$S$10:$S$105,'2. Scope of Works'!$H$10:$H$105,'4. Summary of Resilience Works'!$E10,'2. Scope of Works'!$I$10:$I$105,'4. Summary of Resilience Works'!AE$9)</f>
        <v>0</v>
      </c>
      <c r="AF10" s="50">
        <f>SUMIFS('2. Scope of Works'!$S$10:$S$105,'2. Scope of Works'!$H$10:$H$105,'4. Summary of Resilience Works'!$E10,'2. Scope of Works'!$I$10:$I$105,'4. Summary of Resilience Works'!AF$9)</f>
        <v>0</v>
      </c>
      <c r="AG10" s="50">
        <f>SUMIFS('2. Scope of Works'!$S$10:$S$105,'2. Scope of Works'!$H$10:$H$105,'4. Summary of Resilience Works'!$E10,'2. Scope of Works'!$I$10:$I$105,'4. Summary of Resilience Works'!AG$9)</f>
        <v>0</v>
      </c>
      <c r="AH10" s="50">
        <f>SUMIFS('2. Scope of Works'!$S$10:$S$105,'2. Scope of Works'!$H$10:$H$105,'4. Summary of Resilience Works'!$E10,'2. Scope of Works'!$I$10:$I$105,'4. Summary of Resilience Works'!AH$9)</f>
        <v>0</v>
      </c>
      <c r="AI10" s="50">
        <f>SUMIFS('2. Scope of Works'!$S$10:$S$105,'2. Scope of Works'!$H$10:$H$105,'4. Summary of Resilience Works'!$E10,'2. Scope of Works'!$I$10:$I$105,'4. Summary of Resilience Works'!AI$9)</f>
        <v>0</v>
      </c>
      <c r="AJ10" s="50">
        <f>SUMIFS('2. Scope of Works'!$S$10:$S$105,'2. Scope of Works'!$H$10:$H$105,'4. Summary of Resilience Works'!$E10,'2. Scope of Works'!$I$10:$I$105,'4. Summary of Resilience Works'!AJ$9)</f>
        <v>0</v>
      </c>
      <c r="AK10" s="50">
        <f>SUMIFS('2. Scope of Works'!$S$10:$S$105,'2. Scope of Works'!$H$10:$H$105,'4. Summary of Resilience Works'!$E10,'2. Scope of Works'!$I$10:$I$105,'4. Summary of Resilience Works'!AK$9)</f>
        <v>0</v>
      </c>
      <c r="AL10" s="50">
        <f>SUMIFS('2. Scope of Works'!$S$10:$S$105,'2. Scope of Works'!$H$10:$H$105,'4. Summary of Resilience Works'!$E10,'2. Scope of Works'!$I$10:$I$105,'4. Summary of Resilience Works'!AL$9)</f>
        <v>0</v>
      </c>
      <c r="AM10" s="50">
        <f>SUMIFS('2. Scope of Works'!$S$10:$S$105,'2. Scope of Works'!$H$10:$H$105,'4. Summary of Resilience Works'!$E10,'2. Scope of Works'!$I$10:$I$105,'4. Summary of Resilience Works'!AM$9)</f>
        <v>0</v>
      </c>
      <c r="AN10" s="50">
        <f>SUMIFS('2. Scope of Works'!$S$10:$S$105,'2. Scope of Works'!$H$10:$H$105,'4. Summary of Resilience Works'!$E10,'2. Scope of Works'!$I$10:$I$105,'4. Summary of Resilience Works'!AN$9)</f>
        <v>0</v>
      </c>
      <c r="AO10" s="50">
        <f>SUMIFS('2. Scope of Works'!$S$10:$S$105,'2. Scope of Works'!$H$10:$H$105,'4. Summary of Resilience Works'!$E10,'2. Scope of Works'!$I$10:$I$105,'4. Summary of Resilience Works'!AO$9)</f>
        <v>0</v>
      </c>
      <c r="AP10" s="50">
        <f>SUMIFS('2. Scope of Works'!$S$10:$S$105,'2. Scope of Works'!$H$10:$H$105,'4. Summary of Resilience Works'!$E10,'2. Scope of Works'!$I$10:$I$105,'4. Summary of Resilience Works'!AP$9)</f>
        <v>0</v>
      </c>
      <c r="AQ10" s="50">
        <f>SUMIFS('2. Scope of Works'!$S$10:$S$105,'2. Scope of Works'!$H$10:$H$105,'4. Summary of Resilience Works'!$E10,'2. Scope of Works'!$I$10:$I$105,'4. Summary of Resilience Works'!AQ$9)</f>
        <v>0</v>
      </c>
      <c r="AR10" s="50">
        <f>SUMIFS('2. Scope of Works'!$S$10:$S$105,'2. Scope of Works'!$H$10:$H$105,'4. Summary of Resilience Works'!$E10,'2. Scope of Works'!$I$10:$I$105,'4. Summary of Resilience Works'!AR$9)</f>
        <v>0</v>
      </c>
      <c r="AS10" s="50">
        <f>SUMIFS('2. Scope of Works'!$S$10:$S$105,'2. Scope of Works'!$H$10:$H$105,'4. Summary of Resilience Works'!$E10,'2. Scope of Works'!$I$10:$I$105,'4. Summary of Resilience Works'!AS$9)</f>
        <v>0</v>
      </c>
      <c r="AT10" s="50">
        <f>SUMIFS('2. Scope of Works'!$S$10:$S$105,'2. Scope of Works'!$H$10:$H$105,'4. Summary of Resilience Works'!$E10,'2. Scope of Works'!$I$10:$I$105,'4. Summary of Resilience Works'!AT$9)</f>
        <v>0</v>
      </c>
      <c r="AU10" s="50">
        <f>SUMIFS('2. Scope of Works'!$S$10:$S$105,'2. Scope of Works'!$H$10:$H$105,'4. Summary of Resilience Works'!$E10,'2. Scope of Works'!$I$10:$I$105,'4. Summary of Resilience Works'!AU$9)</f>
        <v>0</v>
      </c>
      <c r="AV10" s="50">
        <f>SUMIFS('2. Scope of Works'!$S$10:$S$105,'2. Scope of Works'!$H$10:$H$105,'4. Summary of Resilience Works'!$E10,'2. Scope of Works'!$I$10:$I$105,'4. Summary of Resilience Works'!AV$9)</f>
        <v>0</v>
      </c>
      <c r="AW10" s="50">
        <f>SUMIFS('2. Scope of Works'!$S$10:$S$105,'2. Scope of Works'!$H$10:$H$105,'4. Summary of Resilience Works'!$E10,'2. Scope of Works'!$I$10:$I$105,'4. Summary of Resilience Works'!AW$9)</f>
        <v>0</v>
      </c>
      <c r="AX10" s="50">
        <f>SUMIFS('2. Scope of Works'!$S$10:$S$105,'2. Scope of Works'!$H$10:$H$105,'4. Summary of Resilience Works'!$E10,'2. Scope of Works'!$I$10:$I$105,'4. Summary of Resilience Works'!AX$9)</f>
        <v>0</v>
      </c>
      <c r="AY10" s="50">
        <f>SUMIFS('2. Scope of Works'!$S$10:$S$105,'2. Scope of Works'!$H$10:$H$105,'4. Summary of Resilience Works'!$E10,'2. Scope of Works'!$I$10:$I$105,'4. Summary of Resilience Works'!AY$9)</f>
        <v>0</v>
      </c>
      <c r="AZ10" s="50">
        <f>SUMIFS('2. Scope of Works'!$S$10:$S$105,'2. Scope of Works'!$H$10:$H$105,'4. Summary of Resilience Works'!$E10,'2. Scope of Works'!$I$10:$I$105,'4. Summary of Resilience Works'!AZ$9)</f>
        <v>0</v>
      </c>
      <c r="BA10" s="50">
        <f>SUMIFS('2. Scope of Works'!$S$10:$S$105,'2. Scope of Works'!$H$10:$H$105,'4. Summary of Resilience Works'!$E10,'2. Scope of Works'!$I$10:$I$105,'4. Summary of Resilience Works'!BA$9)</f>
        <v>0</v>
      </c>
      <c r="BB10" s="50">
        <f>SUMIFS('2. Scope of Works'!$S$10:$S$105,'2. Scope of Works'!$H$10:$H$105,'4. Summary of Resilience Works'!$E10,'2. Scope of Works'!$I$10:$I$105,'4. Summary of Resilience Works'!BB$9)</f>
        <v>0</v>
      </c>
      <c r="BC10" s="50">
        <f>SUMIFS('2. Scope of Works'!$S$10:$S$105,'2. Scope of Works'!$H$10:$H$105,'4. Summary of Resilience Works'!$E10,'2. Scope of Works'!$I$10:$I$105,'4. Summary of Resilience Works'!BC$9)</f>
        <v>0</v>
      </c>
      <c r="BD10" s="50">
        <f>SUMIFS('2. Scope of Works'!$S$10:$S$105,'2. Scope of Works'!$H$10:$H$105,'4. Summary of Resilience Works'!$E10,'2. Scope of Works'!$I$10:$I$105,'4. Summary of Resilience Works'!BD$9)</f>
        <v>0</v>
      </c>
      <c r="BE10" s="50">
        <f>SUMIFS('2. Scope of Works'!$S$10:$S$105,'2. Scope of Works'!$H$10:$H$105,'4. Summary of Resilience Works'!$E10,'2. Scope of Works'!$I$10:$I$105,'4. Summary of Resilience Works'!BE$9)</f>
        <v>0</v>
      </c>
      <c r="BF10" s="50">
        <f>SUMIFS('2. Scope of Works'!$S$10:$S$105,'2. Scope of Works'!$H$10:$H$105,'4. Summary of Resilience Works'!$E10,'2. Scope of Works'!$I$10:$I$105,'4. Summary of Resilience Works'!BF$9)</f>
        <v>0</v>
      </c>
      <c r="BG10" s="50">
        <f>SUMIFS('2. Scope of Works'!$S$10:$S$105,'2. Scope of Works'!$H$10:$H$105,'4. Summary of Resilience Works'!$E10,'2. Scope of Works'!$I$10:$I$105,'4. Summary of Resilience Works'!BG$9)</f>
        <v>0</v>
      </c>
    </row>
    <row r="11" spans="3:59" s="47" customFormat="1" x14ac:dyDescent="0.35">
      <c r="C11" s="171"/>
      <c r="D11" s="172"/>
      <c r="E11" s="1">
        <v>1.02</v>
      </c>
      <c r="F11" s="3" t="s">
        <v>223</v>
      </c>
      <c r="H11" s="48" t="str">
        <f>IF(SUMIF('2. Scope of Works'!$H$10:$H$105,'4. Summary of Resilience Works'!E11,'2. Scope of Works'!$Q$10:$Q$105)=0,"",SUMIF('2. Scope of Works'!$H$10:$H$105,'4. Summary of Resilience Works'!E11,'2. Scope of Works'!$Q$10:$Q$105))</f>
        <v/>
      </c>
      <c r="I11" s="48" t="str">
        <f>IF(SUMIF('2. Scope of Works'!$H$10:$H$105,'4. Summary of Resilience Works'!E11,'2. Scope of Works'!$R$10:$R$105)=0,"",SUMIF('2. Scope of Works'!$H$10:$H$105,'4. Summary of Resilience Works'!E11,'2. Scope of Works'!$R$10:$R$105))</f>
        <v/>
      </c>
      <c r="J11" s="48" t="str">
        <f>IF(SUMIF('2. Scope of Works'!$H$10:$H$105,'4. Summary of Resilience Works'!E11,'2. Scope of Works'!$S$10:$S$105)=0,"",SUMIF('2. Scope of Works'!$H$10:$H$105,'4. Summary of Resilience Works'!E11,'2. Scope of Works'!$S$10:$S$105))</f>
        <v/>
      </c>
      <c r="K11" s="49" t="str">
        <f>IF(SUMIFS('2. Scope of Works'!$S$10:$S$105,'2. Scope of Works'!$H$10:$H$105,$E11,'2. Scope of Works'!$P$10:$P$105,"Y")&gt;0,"Y","")</f>
        <v/>
      </c>
      <c r="O11" s="50">
        <f>SUMIFS('2. Scope of Works'!$S$10:$S$105,'2. Scope of Works'!$H$10:$H$105,'4. Summary of Resilience Works'!$E11,'2. Scope of Works'!$I$10:$I$105,'4. Summary of Resilience Works'!O$9)</f>
        <v>0</v>
      </c>
      <c r="P11" s="50">
        <f>SUMIFS('2. Scope of Works'!$S$10:$S$105,'2. Scope of Works'!$H$10:$H$105,'4. Summary of Resilience Works'!$E11,'2. Scope of Works'!$I$10:$I$105,'4. Summary of Resilience Works'!P$9)</f>
        <v>0</v>
      </c>
      <c r="Q11" s="50">
        <f>SUMIFS('2. Scope of Works'!$S$10:$S$105,'2. Scope of Works'!$H$10:$H$105,'4. Summary of Resilience Works'!$E11,'2. Scope of Works'!$I$10:$I$105,'4. Summary of Resilience Works'!Q$9)</f>
        <v>0</v>
      </c>
      <c r="R11" s="50">
        <f>SUMIFS('2. Scope of Works'!$S$10:$S$105,'2. Scope of Works'!$H$10:$H$105,'4. Summary of Resilience Works'!$E11,'2. Scope of Works'!$I$10:$I$105,'4. Summary of Resilience Works'!R$9)</f>
        <v>0</v>
      </c>
      <c r="S11" s="50">
        <f>SUMIFS('2. Scope of Works'!$S$10:$S$105,'2. Scope of Works'!$H$10:$H$105,'4. Summary of Resilience Works'!$E11,'2. Scope of Works'!$I$10:$I$105,'4. Summary of Resilience Works'!S$9)</f>
        <v>0</v>
      </c>
      <c r="T11" s="50">
        <f>SUMIFS('2. Scope of Works'!$S$10:$S$105,'2. Scope of Works'!$H$10:$H$105,'4. Summary of Resilience Works'!$E11,'2. Scope of Works'!$I$10:$I$105,'4. Summary of Resilience Works'!T$9)</f>
        <v>0</v>
      </c>
      <c r="U11" s="50">
        <f>SUMIFS('2. Scope of Works'!$S$10:$S$105,'2. Scope of Works'!$H$10:$H$105,'4. Summary of Resilience Works'!$E11,'2. Scope of Works'!$I$10:$I$105,'4. Summary of Resilience Works'!U$9)</f>
        <v>0</v>
      </c>
      <c r="V11" s="50">
        <f>SUMIFS('2. Scope of Works'!$S$10:$S$105,'2. Scope of Works'!$H$10:$H$105,'4. Summary of Resilience Works'!$E11,'2. Scope of Works'!$I$10:$I$105,'4. Summary of Resilience Works'!V$9)</f>
        <v>0</v>
      </c>
      <c r="W11" s="50">
        <f>SUMIFS('2. Scope of Works'!$S$10:$S$105,'2. Scope of Works'!$H$10:$H$105,'4. Summary of Resilience Works'!$E11,'2. Scope of Works'!$I$10:$I$105,'4. Summary of Resilience Works'!W$9)</f>
        <v>0</v>
      </c>
      <c r="X11" s="50">
        <f>SUMIFS('2. Scope of Works'!$S$10:$S$105,'2. Scope of Works'!$H$10:$H$105,'4. Summary of Resilience Works'!$E11,'2. Scope of Works'!$I$10:$I$105,'4. Summary of Resilience Works'!X$9)</f>
        <v>0</v>
      </c>
      <c r="Y11" s="50">
        <f>SUMIFS('2. Scope of Works'!$S$10:$S$105,'2. Scope of Works'!$H$10:$H$105,'4. Summary of Resilience Works'!$E11,'2. Scope of Works'!$I$10:$I$105,'4. Summary of Resilience Works'!Y$9)</f>
        <v>0</v>
      </c>
      <c r="Z11" s="50">
        <f>SUMIFS('2. Scope of Works'!$S$10:$S$105,'2. Scope of Works'!$H$10:$H$105,'4. Summary of Resilience Works'!$E11,'2. Scope of Works'!$I$10:$I$105,'4. Summary of Resilience Works'!Z$9)</f>
        <v>0</v>
      </c>
      <c r="AA11" s="50">
        <f>SUMIFS('2. Scope of Works'!$S$10:$S$105,'2. Scope of Works'!$H$10:$H$105,'4. Summary of Resilience Works'!$E11,'2. Scope of Works'!$I$10:$I$105,'4. Summary of Resilience Works'!AA$9)</f>
        <v>0</v>
      </c>
      <c r="AB11" s="50">
        <f>SUMIFS('2. Scope of Works'!$S$10:$S$105,'2. Scope of Works'!$H$10:$H$105,'4. Summary of Resilience Works'!$E11,'2. Scope of Works'!$I$10:$I$105,'4. Summary of Resilience Works'!AB$9)</f>
        <v>0</v>
      </c>
      <c r="AC11" s="50">
        <f>SUMIFS('2. Scope of Works'!$S$10:$S$105,'2. Scope of Works'!$H$10:$H$105,'4. Summary of Resilience Works'!$E11,'2. Scope of Works'!$I$10:$I$105,'4. Summary of Resilience Works'!AC$9)</f>
        <v>0</v>
      </c>
      <c r="AD11" s="50">
        <f>SUMIFS('2. Scope of Works'!$S$10:$S$105,'2. Scope of Works'!$H$10:$H$105,'4. Summary of Resilience Works'!$E11,'2. Scope of Works'!$I$10:$I$105,'4. Summary of Resilience Works'!AD$9)</f>
        <v>0</v>
      </c>
      <c r="AE11" s="50">
        <f>SUMIFS('2. Scope of Works'!$S$10:$S$105,'2. Scope of Works'!$H$10:$H$105,'4. Summary of Resilience Works'!$E11,'2. Scope of Works'!$I$10:$I$105,'4. Summary of Resilience Works'!AE$9)</f>
        <v>0</v>
      </c>
      <c r="AF11" s="50">
        <f>SUMIFS('2. Scope of Works'!$S$10:$S$105,'2. Scope of Works'!$H$10:$H$105,'4. Summary of Resilience Works'!$E11,'2. Scope of Works'!$I$10:$I$105,'4. Summary of Resilience Works'!AF$9)</f>
        <v>0</v>
      </c>
      <c r="AG11" s="50">
        <f>SUMIFS('2. Scope of Works'!$S$10:$S$105,'2. Scope of Works'!$H$10:$H$105,'4. Summary of Resilience Works'!$E11,'2. Scope of Works'!$I$10:$I$105,'4. Summary of Resilience Works'!AG$9)</f>
        <v>0</v>
      </c>
      <c r="AH11" s="50">
        <f>SUMIFS('2. Scope of Works'!$S$10:$S$105,'2. Scope of Works'!$H$10:$H$105,'4. Summary of Resilience Works'!$E11,'2. Scope of Works'!$I$10:$I$105,'4. Summary of Resilience Works'!AH$9)</f>
        <v>0</v>
      </c>
      <c r="AI11" s="50">
        <f>SUMIFS('2. Scope of Works'!$S$10:$S$105,'2. Scope of Works'!$H$10:$H$105,'4. Summary of Resilience Works'!$E11,'2. Scope of Works'!$I$10:$I$105,'4. Summary of Resilience Works'!AI$9)</f>
        <v>0</v>
      </c>
      <c r="AJ11" s="50">
        <f>SUMIFS('2. Scope of Works'!$S$10:$S$105,'2. Scope of Works'!$H$10:$H$105,'4. Summary of Resilience Works'!$E11,'2. Scope of Works'!$I$10:$I$105,'4. Summary of Resilience Works'!AJ$9)</f>
        <v>0</v>
      </c>
      <c r="AK11" s="50">
        <f>SUMIFS('2. Scope of Works'!$S$10:$S$105,'2. Scope of Works'!$H$10:$H$105,'4. Summary of Resilience Works'!$E11,'2. Scope of Works'!$I$10:$I$105,'4. Summary of Resilience Works'!AK$9)</f>
        <v>0</v>
      </c>
      <c r="AL11" s="50">
        <f>SUMIFS('2. Scope of Works'!$S$10:$S$105,'2. Scope of Works'!$H$10:$H$105,'4. Summary of Resilience Works'!$E11,'2. Scope of Works'!$I$10:$I$105,'4. Summary of Resilience Works'!AL$9)</f>
        <v>0</v>
      </c>
      <c r="AM11" s="50">
        <f>SUMIFS('2. Scope of Works'!$S$10:$S$105,'2. Scope of Works'!$H$10:$H$105,'4. Summary of Resilience Works'!$E11,'2. Scope of Works'!$I$10:$I$105,'4. Summary of Resilience Works'!AM$9)</f>
        <v>0</v>
      </c>
      <c r="AN11" s="50">
        <f>SUMIFS('2. Scope of Works'!$S$10:$S$105,'2. Scope of Works'!$H$10:$H$105,'4. Summary of Resilience Works'!$E11,'2. Scope of Works'!$I$10:$I$105,'4. Summary of Resilience Works'!AN$9)</f>
        <v>0</v>
      </c>
      <c r="AO11" s="50">
        <f>SUMIFS('2. Scope of Works'!$S$10:$S$105,'2. Scope of Works'!$H$10:$H$105,'4. Summary of Resilience Works'!$E11,'2. Scope of Works'!$I$10:$I$105,'4. Summary of Resilience Works'!AO$9)</f>
        <v>0</v>
      </c>
      <c r="AP11" s="50">
        <f>SUMIFS('2. Scope of Works'!$S$10:$S$105,'2. Scope of Works'!$H$10:$H$105,'4. Summary of Resilience Works'!$E11,'2. Scope of Works'!$I$10:$I$105,'4. Summary of Resilience Works'!AP$9)</f>
        <v>0</v>
      </c>
      <c r="AQ11" s="50">
        <f>SUMIFS('2. Scope of Works'!$S$10:$S$105,'2. Scope of Works'!$H$10:$H$105,'4. Summary of Resilience Works'!$E11,'2. Scope of Works'!$I$10:$I$105,'4. Summary of Resilience Works'!AQ$9)</f>
        <v>0</v>
      </c>
      <c r="AR11" s="50">
        <f>SUMIFS('2. Scope of Works'!$S$10:$S$105,'2. Scope of Works'!$H$10:$H$105,'4. Summary of Resilience Works'!$E11,'2. Scope of Works'!$I$10:$I$105,'4. Summary of Resilience Works'!AR$9)</f>
        <v>0</v>
      </c>
      <c r="AS11" s="50">
        <f>SUMIFS('2. Scope of Works'!$S$10:$S$105,'2. Scope of Works'!$H$10:$H$105,'4. Summary of Resilience Works'!$E11,'2. Scope of Works'!$I$10:$I$105,'4. Summary of Resilience Works'!AS$9)</f>
        <v>0</v>
      </c>
      <c r="AT11" s="50">
        <f>SUMIFS('2. Scope of Works'!$S$10:$S$105,'2. Scope of Works'!$H$10:$H$105,'4. Summary of Resilience Works'!$E11,'2. Scope of Works'!$I$10:$I$105,'4. Summary of Resilience Works'!AT$9)</f>
        <v>0</v>
      </c>
      <c r="AU11" s="50">
        <f>SUMIFS('2. Scope of Works'!$S$10:$S$105,'2. Scope of Works'!$H$10:$H$105,'4. Summary of Resilience Works'!$E11,'2. Scope of Works'!$I$10:$I$105,'4. Summary of Resilience Works'!AU$9)</f>
        <v>0</v>
      </c>
      <c r="AV11" s="50">
        <f>SUMIFS('2. Scope of Works'!$S$10:$S$105,'2. Scope of Works'!$H$10:$H$105,'4. Summary of Resilience Works'!$E11,'2. Scope of Works'!$I$10:$I$105,'4. Summary of Resilience Works'!AV$9)</f>
        <v>0</v>
      </c>
      <c r="AW11" s="50">
        <f>SUMIFS('2. Scope of Works'!$S$10:$S$105,'2. Scope of Works'!$H$10:$H$105,'4. Summary of Resilience Works'!$E11,'2. Scope of Works'!$I$10:$I$105,'4. Summary of Resilience Works'!AW$9)</f>
        <v>0</v>
      </c>
      <c r="AX11" s="50">
        <f>SUMIFS('2. Scope of Works'!$S$10:$S$105,'2. Scope of Works'!$H$10:$H$105,'4. Summary of Resilience Works'!$E11,'2. Scope of Works'!$I$10:$I$105,'4. Summary of Resilience Works'!AX$9)</f>
        <v>0</v>
      </c>
      <c r="AY11" s="50">
        <f>SUMIFS('2. Scope of Works'!$S$10:$S$105,'2. Scope of Works'!$H$10:$H$105,'4. Summary of Resilience Works'!$E11,'2. Scope of Works'!$I$10:$I$105,'4. Summary of Resilience Works'!AY$9)</f>
        <v>0</v>
      </c>
      <c r="AZ11" s="50">
        <f>SUMIFS('2. Scope of Works'!$S$10:$S$105,'2. Scope of Works'!$H$10:$H$105,'4. Summary of Resilience Works'!$E11,'2. Scope of Works'!$I$10:$I$105,'4. Summary of Resilience Works'!AZ$9)</f>
        <v>0</v>
      </c>
      <c r="BA11" s="50">
        <f>SUMIFS('2. Scope of Works'!$S$10:$S$105,'2. Scope of Works'!$H$10:$H$105,'4. Summary of Resilience Works'!$E11,'2. Scope of Works'!$I$10:$I$105,'4. Summary of Resilience Works'!BA$9)</f>
        <v>0</v>
      </c>
      <c r="BB11" s="50">
        <f>SUMIFS('2. Scope of Works'!$S$10:$S$105,'2. Scope of Works'!$H$10:$H$105,'4. Summary of Resilience Works'!$E11,'2. Scope of Works'!$I$10:$I$105,'4. Summary of Resilience Works'!BB$9)</f>
        <v>0</v>
      </c>
      <c r="BC11" s="50">
        <f>SUMIFS('2. Scope of Works'!$S$10:$S$105,'2. Scope of Works'!$H$10:$H$105,'4. Summary of Resilience Works'!$E11,'2. Scope of Works'!$I$10:$I$105,'4. Summary of Resilience Works'!BC$9)</f>
        <v>0</v>
      </c>
      <c r="BD11" s="50">
        <f>SUMIFS('2. Scope of Works'!$S$10:$S$105,'2. Scope of Works'!$H$10:$H$105,'4. Summary of Resilience Works'!$E11,'2. Scope of Works'!$I$10:$I$105,'4. Summary of Resilience Works'!BD$9)</f>
        <v>0</v>
      </c>
      <c r="BE11" s="50">
        <f>SUMIFS('2. Scope of Works'!$S$10:$S$105,'2. Scope of Works'!$H$10:$H$105,'4. Summary of Resilience Works'!$E11,'2. Scope of Works'!$I$10:$I$105,'4. Summary of Resilience Works'!BE$9)</f>
        <v>0</v>
      </c>
      <c r="BF11" s="50">
        <f>SUMIFS('2. Scope of Works'!$S$10:$S$105,'2. Scope of Works'!$H$10:$H$105,'4. Summary of Resilience Works'!$E11,'2. Scope of Works'!$I$10:$I$105,'4. Summary of Resilience Works'!BF$9)</f>
        <v>0</v>
      </c>
      <c r="BG11" s="50">
        <f>SUMIFS('2. Scope of Works'!$S$10:$S$105,'2. Scope of Works'!$H$10:$H$105,'4. Summary of Resilience Works'!$E11,'2. Scope of Works'!$I$10:$I$105,'4. Summary of Resilience Works'!BG$9)</f>
        <v>0</v>
      </c>
    </row>
    <row r="12" spans="3:59" s="47" customFormat="1" ht="29" x14ac:dyDescent="0.35">
      <c r="C12" s="171"/>
      <c r="D12" s="172"/>
      <c r="E12" s="1">
        <v>1.03</v>
      </c>
      <c r="F12" s="3" t="s">
        <v>224</v>
      </c>
      <c r="H12" s="48" t="str">
        <f>IF(SUMIF('2. Scope of Works'!$H$10:$H$105,'4. Summary of Resilience Works'!E12,'2. Scope of Works'!$Q$10:$Q$105)=0,"",SUMIF('2. Scope of Works'!$H$10:$H$105,'4. Summary of Resilience Works'!E12,'2. Scope of Works'!$Q$10:$Q$105))</f>
        <v/>
      </c>
      <c r="I12" s="48" t="str">
        <f>IF(SUMIF('2. Scope of Works'!$H$10:$H$105,'4. Summary of Resilience Works'!E12,'2. Scope of Works'!$R$10:$R$105)=0,"",SUMIF('2. Scope of Works'!$H$10:$H$105,'4. Summary of Resilience Works'!E12,'2. Scope of Works'!$R$10:$R$105))</f>
        <v/>
      </c>
      <c r="J12" s="48" t="str">
        <f>IF(SUMIF('2. Scope of Works'!$H$10:$H$105,'4. Summary of Resilience Works'!E12,'2. Scope of Works'!$S$10:$S$105)=0,"",SUMIF('2. Scope of Works'!$H$10:$H$105,'4. Summary of Resilience Works'!E12,'2. Scope of Works'!$S$10:$S$105))</f>
        <v/>
      </c>
      <c r="K12" s="49" t="str">
        <f>IF(SUMIFS('2. Scope of Works'!$S$10:$S$105,'2. Scope of Works'!$H$10:$H$105,$E12,'2. Scope of Works'!$P$10:$P$105,"Y")&gt;0,"Y","")</f>
        <v/>
      </c>
      <c r="O12" s="50">
        <f>SUMIFS('2. Scope of Works'!$S$10:$S$105,'2. Scope of Works'!$H$10:$H$105,'4. Summary of Resilience Works'!$E12,'2. Scope of Works'!$I$10:$I$105,'4. Summary of Resilience Works'!O$9)</f>
        <v>0</v>
      </c>
      <c r="P12" s="50">
        <f>SUMIFS('2. Scope of Works'!$S$10:$S$105,'2. Scope of Works'!$H$10:$H$105,'4. Summary of Resilience Works'!$E12,'2. Scope of Works'!$I$10:$I$105,'4. Summary of Resilience Works'!P$9)</f>
        <v>0</v>
      </c>
      <c r="Q12" s="50">
        <f>SUMIFS('2. Scope of Works'!$S$10:$S$105,'2. Scope of Works'!$H$10:$H$105,'4. Summary of Resilience Works'!$E12,'2. Scope of Works'!$I$10:$I$105,'4. Summary of Resilience Works'!Q$9)</f>
        <v>0</v>
      </c>
      <c r="R12" s="50">
        <f>SUMIFS('2. Scope of Works'!$S$10:$S$105,'2. Scope of Works'!$H$10:$H$105,'4. Summary of Resilience Works'!$E12,'2. Scope of Works'!$I$10:$I$105,'4. Summary of Resilience Works'!R$9)</f>
        <v>0</v>
      </c>
      <c r="S12" s="50">
        <f>SUMIFS('2. Scope of Works'!$S$10:$S$105,'2. Scope of Works'!$H$10:$H$105,'4. Summary of Resilience Works'!$E12,'2. Scope of Works'!$I$10:$I$105,'4. Summary of Resilience Works'!S$9)</f>
        <v>0</v>
      </c>
      <c r="T12" s="50">
        <f>SUMIFS('2. Scope of Works'!$S$10:$S$105,'2. Scope of Works'!$H$10:$H$105,'4. Summary of Resilience Works'!$E12,'2. Scope of Works'!$I$10:$I$105,'4. Summary of Resilience Works'!T$9)</f>
        <v>0</v>
      </c>
      <c r="U12" s="50">
        <f>SUMIFS('2. Scope of Works'!$S$10:$S$105,'2. Scope of Works'!$H$10:$H$105,'4. Summary of Resilience Works'!$E12,'2. Scope of Works'!$I$10:$I$105,'4. Summary of Resilience Works'!U$9)</f>
        <v>0</v>
      </c>
      <c r="V12" s="50">
        <f>SUMIFS('2. Scope of Works'!$S$10:$S$105,'2. Scope of Works'!$H$10:$H$105,'4. Summary of Resilience Works'!$E12,'2. Scope of Works'!$I$10:$I$105,'4. Summary of Resilience Works'!V$9)</f>
        <v>0</v>
      </c>
      <c r="W12" s="50">
        <f>SUMIFS('2. Scope of Works'!$S$10:$S$105,'2. Scope of Works'!$H$10:$H$105,'4. Summary of Resilience Works'!$E12,'2. Scope of Works'!$I$10:$I$105,'4. Summary of Resilience Works'!W$9)</f>
        <v>0</v>
      </c>
      <c r="X12" s="50">
        <f>SUMIFS('2. Scope of Works'!$S$10:$S$105,'2. Scope of Works'!$H$10:$H$105,'4. Summary of Resilience Works'!$E12,'2. Scope of Works'!$I$10:$I$105,'4. Summary of Resilience Works'!X$9)</f>
        <v>0</v>
      </c>
      <c r="Y12" s="50">
        <f>SUMIFS('2. Scope of Works'!$S$10:$S$105,'2. Scope of Works'!$H$10:$H$105,'4. Summary of Resilience Works'!$E12,'2. Scope of Works'!$I$10:$I$105,'4. Summary of Resilience Works'!Y$9)</f>
        <v>0</v>
      </c>
      <c r="Z12" s="50">
        <f>SUMIFS('2. Scope of Works'!$S$10:$S$105,'2. Scope of Works'!$H$10:$H$105,'4. Summary of Resilience Works'!$E12,'2. Scope of Works'!$I$10:$I$105,'4. Summary of Resilience Works'!Z$9)</f>
        <v>0</v>
      </c>
      <c r="AA12" s="50">
        <f>SUMIFS('2. Scope of Works'!$S$10:$S$105,'2. Scope of Works'!$H$10:$H$105,'4. Summary of Resilience Works'!$E12,'2. Scope of Works'!$I$10:$I$105,'4. Summary of Resilience Works'!AA$9)</f>
        <v>0</v>
      </c>
      <c r="AB12" s="50">
        <f>SUMIFS('2. Scope of Works'!$S$10:$S$105,'2. Scope of Works'!$H$10:$H$105,'4. Summary of Resilience Works'!$E12,'2. Scope of Works'!$I$10:$I$105,'4. Summary of Resilience Works'!AB$9)</f>
        <v>0</v>
      </c>
      <c r="AC12" s="50">
        <f>SUMIFS('2. Scope of Works'!$S$10:$S$105,'2. Scope of Works'!$H$10:$H$105,'4. Summary of Resilience Works'!$E12,'2. Scope of Works'!$I$10:$I$105,'4. Summary of Resilience Works'!AC$9)</f>
        <v>0</v>
      </c>
      <c r="AD12" s="50">
        <f>SUMIFS('2. Scope of Works'!$S$10:$S$105,'2. Scope of Works'!$H$10:$H$105,'4. Summary of Resilience Works'!$E12,'2. Scope of Works'!$I$10:$I$105,'4. Summary of Resilience Works'!AD$9)</f>
        <v>0</v>
      </c>
      <c r="AE12" s="50">
        <f>SUMIFS('2. Scope of Works'!$S$10:$S$105,'2. Scope of Works'!$H$10:$H$105,'4. Summary of Resilience Works'!$E12,'2. Scope of Works'!$I$10:$I$105,'4. Summary of Resilience Works'!AE$9)</f>
        <v>0</v>
      </c>
      <c r="AF12" s="50">
        <f>SUMIFS('2. Scope of Works'!$S$10:$S$105,'2. Scope of Works'!$H$10:$H$105,'4. Summary of Resilience Works'!$E12,'2. Scope of Works'!$I$10:$I$105,'4. Summary of Resilience Works'!AF$9)</f>
        <v>0</v>
      </c>
      <c r="AG12" s="50">
        <f>SUMIFS('2. Scope of Works'!$S$10:$S$105,'2. Scope of Works'!$H$10:$H$105,'4. Summary of Resilience Works'!$E12,'2. Scope of Works'!$I$10:$I$105,'4. Summary of Resilience Works'!AG$9)</f>
        <v>0</v>
      </c>
      <c r="AH12" s="50">
        <f>SUMIFS('2. Scope of Works'!$S$10:$S$105,'2. Scope of Works'!$H$10:$H$105,'4. Summary of Resilience Works'!$E12,'2. Scope of Works'!$I$10:$I$105,'4. Summary of Resilience Works'!AH$9)</f>
        <v>0</v>
      </c>
      <c r="AI12" s="50">
        <f>SUMIFS('2. Scope of Works'!$S$10:$S$105,'2. Scope of Works'!$H$10:$H$105,'4. Summary of Resilience Works'!$E12,'2. Scope of Works'!$I$10:$I$105,'4. Summary of Resilience Works'!AI$9)</f>
        <v>0</v>
      </c>
      <c r="AJ12" s="50">
        <f>SUMIFS('2. Scope of Works'!$S$10:$S$105,'2. Scope of Works'!$H$10:$H$105,'4. Summary of Resilience Works'!$E12,'2. Scope of Works'!$I$10:$I$105,'4. Summary of Resilience Works'!AJ$9)</f>
        <v>0</v>
      </c>
      <c r="AK12" s="50">
        <f>SUMIFS('2. Scope of Works'!$S$10:$S$105,'2. Scope of Works'!$H$10:$H$105,'4. Summary of Resilience Works'!$E12,'2. Scope of Works'!$I$10:$I$105,'4. Summary of Resilience Works'!AK$9)</f>
        <v>0</v>
      </c>
      <c r="AL12" s="50">
        <f>SUMIFS('2. Scope of Works'!$S$10:$S$105,'2. Scope of Works'!$H$10:$H$105,'4. Summary of Resilience Works'!$E12,'2. Scope of Works'!$I$10:$I$105,'4. Summary of Resilience Works'!AL$9)</f>
        <v>0</v>
      </c>
      <c r="AM12" s="50">
        <f>SUMIFS('2. Scope of Works'!$S$10:$S$105,'2. Scope of Works'!$H$10:$H$105,'4. Summary of Resilience Works'!$E12,'2. Scope of Works'!$I$10:$I$105,'4. Summary of Resilience Works'!AM$9)</f>
        <v>0</v>
      </c>
      <c r="AN12" s="50">
        <f>SUMIFS('2. Scope of Works'!$S$10:$S$105,'2. Scope of Works'!$H$10:$H$105,'4. Summary of Resilience Works'!$E12,'2. Scope of Works'!$I$10:$I$105,'4. Summary of Resilience Works'!AN$9)</f>
        <v>0</v>
      </c>
      <c r="AO12" s="50">
        <f>SUMIFS('2. Scope of Works'!$S$10:$S$105,'2. Scope of Works'!$H$10:$H$105,'4. Summary of Resilience Works'!$E12,'2. Scope of Works'!$I$10:$I$105,'4. Summary of Resilience Works'!AO$9)</f>
        <v>0</v>
      </c>
      <c r="AP12" s="50">
        <f>SUMIFS('2. Scope of Works'!$S$10:$S$105,'2. Scope of Works'!$H$10:$H$105,'4. Summary of Resilience Works'!$E12,'2. Scope of Works'!$I$10:$I$105,'4. Summary of Resilience Works'!AP$9)</f>
        <v>0</v>
      </c>
      <c r="AQ12" s="50">
        <f>SUMIFS('2. Scope of Works'!$S$10:$S$105,'2. Scope of Works'!$H$10:$H$105,'4. Summary of Resilience Works'!$E12,'2. Scope of Works'!$I$10:$I$105,'4. Summary of Resilience Works'!AQ$9)</f>
        <v>0</v>
      </c>
      <c r="AR12" s="50">
        <f>SUMIFS('2. Scope of Works'!$S$10:$S$105,'2. Scope of Works'!$H$10:$H$105,'4. Summary of Resilience Works'!$E12,'2. Scope of Works'!$I$10:$I$105,'4. Summary of Resilience Works'!AR$9)</f>
        <v>0</v>
      </c>
      <c r="AS12" s="50">
        <f>SUMIFS('2. Scope of Works'!$S$10:$S$105,'2. Scope of Works'!$H$10:$H$105,'4. Summary of Resilience Works'!$E12,'2. Scope of Works'!$I$10:$I$105,'4. Summary of Resilience Works'!AS$9)</f>
        <v>0</v>
      </c>
      <c r="AT12" s="50">
        <f>SUMIFS('2. Scope of Works'!$S$10:$S$105,'2. Scope of Works'!$H$10:$H$105,'4. Summary of Resilience Works'!$E12,'2. Scope of Works'!$I$10:$I$105,'4. Summary of Resilience Works'!AT$9)</f>
        <v>0</v>
      </c>
      <c r="AU12" s="50">
        <f>SUMIFS('2. Scope of Works'!$S$10:$S$105,'2. Scope of Works'!$H$10:$H$105,'4. Summary of Resilience Works'!$E12,'2. Scope of Works'!$I$10:$I$105,'4. Summary of Resilience Works'!AU$9)</f>
        <v>0</v>
      </c>
      <c r="AV12" s="50">
        <f>SUMIFS('2. Scope of Works'!$S$10:$S$105,'2. Scope of Works'!$H$10:$H$105,'4. Summary of Resilience Works'!$E12,'2. Scope of Works'!$I$10:$I$105,'4. Summary of Resilience Works'!AV$9)</f>
        <v>0</v>
      </c>
      <c r="AW12" s="50">
        <f>SUMIFS('2. Scope of Works'!$S$10:$S$105,'2. Scope of Works'!$H$10:$H$105,'4. Summary of Resilience Works'!$E12,'2. Scope of Works'!$I$10:$I$105,'4. Summary of Resilience Works'!AW$9)</f>
        <v>0</v>
      </c>
      <c r="AX12" s="50">
        <f>SUMIFS('2. Scope of Works'!$S$10:$S$105,'2. Scope of Works'!$H$10:$H$105,'4. Summary of Resilience Works'!$E12,'2. Scope of Works'!$I$10:$I$105,'4. Summary of Resilience Works'!AX$9)</f>
        <v>0</v>
      </c>
      <c r="AY12" s="50">
        <f>SUMIFS('2. Scope of Works'!$S$10:$S$105,'2. Scope of Works'!$H$10:$H$105,'4. Summary of Resilience Works'!$E12,'2. Scope of Works'!$I$10:$I$105,'4. Summary of Resilience Works'!AY$9)</f>
        <v>0</v>
      </c>
      <c r="AZ12" s="50">
        <f>SUMIFS('2. Scope of Works'!$S$10:$S$105,'2. Scope of Works'!$H$10:$H$105,'4. Summary of Resilience Works'!$E12,'2. Scope of Works'!$I$10:$I$105,'4. Summary of Resilience Works'!AZ$9)</f>
        <v>0</v>
      </c>
      <c r="BA12" s="50">
        <f>SUMIFS('2. Scope of Works'!$S$10:$S$105,'2. Scope of Works'!$H$10:$H$105,'4. Summary of Resilience Works'!$E12,'2. Scope of Works'!$I$10:$I$105,'4. Summary of Resilience Works'!BA$9)</f>
        <v>0</v>
      </c>
      <c r="BB12" s="50">
        <f>SUMIFS('2. Scope of Works'!$S$10:$S$105,'2. Scope of Works'!$H$10:$H$105,'4. Summary of Resilience Works'!$E12,'2. Scope of Works'!$I$10:$I$105,'4. Summary of Resilience Works'!BB$9)</f>
        <v>0</v>
      </c>
      <c r="BC12" s="50">
        <f>SUMIFS('2. Scope of Works'!$S$10:$S$105,'2. Scope of Works'!$H$10:$H$105,'4. Summary of Resilience Works'!$E12,'2. Scope of Works'!$I$10:$I$105,'4. Summary of Resilience Works'!BC$9)</f>
        <v>0</v>
      </c>
      <c r="BD12" s="50">
        <f>SUMIFS('2. Scope of Works'!$S$10:$S$105,'2. Scope of Works'!$H$10:$H$105,'4. Summary of Resilience Works'!$E12,'2. Scope of Works'!$I$10:$I$105,'4. Summary of Resilience Works'!BD$9)</f>
        <v>0</v>
      </c>
      <c r="BE12" s="50">
        <f>SUMIFS('2. Scope of Works'!$S$10:$S$105,'2. Scope of Works'!$H$10:$H$105,'4. Summary of Resilience Works'!$E12,'2. Scope of Works'!$I$10:$I$105,'4. Summary of Resilience Works'!BE$9)</f>
        <v>0</v>
      </c>
      <c r="BF12" s="50">
        <f>SUMIFS('2. Scope of Works'!$S$10:$S$105,'2. Scope of Works'!$H$10:$H$105,'4. Summary of Resilience Works'!$E12,'2. Scope of Works'!$I$10:$I$105,'4. Summary of Resilience Works'!BF$9)</f>
        <v>0</v>
      </c>
      <c r="BG12" s="50">
        <f>SUMIFS('2. Scope of Works'!$S$10:$S$105,'2. Scope of Works'!$H$10:$H$105,'4. Summary of Resilience Works'!$E12,'2. Scope of Works'!$I$10:$I$105,'4. Summary of Resilience Works'!BG$9)</f>
        <v>0</v>
      </c>
    </row>
    <row r="13" spans="3:59" s="47" customFormat="1" x14ac:dyDescent="0.35">
      <c r="C13" s="171"/>
      <c r="D13" s="172"/>
      <c r="E13" s="1">
        <v>1.04</v>
      </c>
      <c r="F13" s="3" t="s">
        <v>225</v>
      </c>
      <c r="H13" s="48" t="str">
        <f>IF(SUMIF('2. Scope of Works'!$H$10:$H$105,'4. Summary of Resilience Works'!E13,'2. Scope of Works'!$Q$10:$Q$105)=0,"",SUMIF('2. Scope of Works'!$H$10:$H$105,'4. Summary of Resilience Works'!E13,'2. Scope of Works'!$Q$10:$Q$105))</f>
        <v/>
      </c>
      <c r="I13" s="48" t="str">
        <f>IF(SUMIF('2. Scope of Works'!$H$10:$H$105,'4. Summary of Resilience Works'!E13,'2. Scope of Works'!$R$10:$R$105)=0,"",SUMIF('2. Scope of Works'!$H$10:$H$105,'4. Summary of Resilience Works'!E13,'2. Scope of Works'!$R$10:$R$105))</f>
        <v/>
      </c>
      <c r="J13" s="48" t="str">
        <f>IF(SUMIF('2. Scope of Works'!$H$10:$H$105,'4. Summary of Resilience Works'!E13,'2. Scope of Works'!$S$10:$S$105)=0,"",SUMIF('2. Scope of Works'!$H$10:$H$105,'4. Summary of Resilience Works'!E13,'2. Scope of Works'!$S$10:$S$105))</f>
        <v/>
      </c>
      <c r="K13" s="49" t="str">
        <f>IF(SUMIFS('2. Scope of Works'!$S$10:$S$105,'2. Scope of Works'!$H$10:$H$105,$E13,'2. Scope of Works'!$P$10:$P$105,"Y")&gt;0,"Y","")</f>
        <v/>
      </c>
      <c r="O13" s="50">
        <f>SUMIFS('2. Scope of Works'!$S$10:$S$105,'2. Scope of Works'!$H$10:$H$105,'4. Summary of Resilience Works'!$E13,'2. Scope of Works'!$I$10:$I$105,'4. Summary of Resilience Works'!O$9)</f>
        <v>0</v>
      </c>
      <c r="P13" s="50">
        <f>SUMIFS('2. Scope of Works'!$S$10:$S$105,'2. Scope of Works'!$H$10:$H$105,'4. Summary of Resilience Works'!$E13,'2. Scope of Works'!$I$10:$I$105,'4. Summary of Resilience Works'!P$9)</f>
        <v>0</v>
      </c>
      <c r="Q13" s="50">
        <f>SUMIFS('2. Scope of Works'!$S$10:$S$105,'2. Scope of Works'!$H$10:$H$105,'4. Summary of Resilience Works'!$E13,'2. Scope of Works'!$I$10:$I$105,'4. Summary of Resilience Works'!Q$9)</f>
        <v>0</v>
      </c>
      <c r="R13" s="50">
        <f>SUMIFS('2. Scope of Works'!$S$10:$S$105,'2. Scope of Works'!$H$10:$H$105,'4. Summary of Resilience Works'!$E13,'2. Scope of Works'!$I$10:$I$105,'4. Summary of Resilience Works'!R$9)</f>
        <v>0</v>
      </c>
      <c r="S13" s="50">
        <f>SUMIFS('2. Scope of Works'!$S$10:$S$105,'2. Scope of Works'!$H$10:$H$105,'4. Summary of Resilience Works'!$E13,'2. Scope of Works'!$I$10:$I$105,'4. Summary of Resilience Works'!S$9)</f>
        <v>0</v>
      </c>
      <c r="T13" s="50">
        <f>SUMIFS('2. Scope of Works'!$S$10:$S$105,'2. Scope of Works'!$H$10:$H$105,'4. Summary of Resilience Works'!$E13,'2. Scope of Works'!$I$10:$I$105,'4. Summary of Resilience Works'!T$9)</f>
        <v>0</v>
      </c>
      <c r="U13" s="50">
        <f>SUMIFS('2. Scope of Works'!$S$10:$S$105,'2. Scope of Works'!$H$10:$H$105,'4. Summary of Resilience Works'!$E13,'2. Scope of Works'!$I$10:$I$105,'4. Summary of Resilience Works'!U$9)</f>
        <v>0</v>
      </c>
      <c r="V13" s="50">
        <f>SUMIFS('2. Scope of Works'!$S$10:$S$105,'2. Scope of Works'!$H$10:$H$105,'4. Summary of Resilience Works'!$E13,'2. Scope of Works'!$I$10:$I$105,'4. Summary of Resilience Works'!V$9)</f>
        <v>0</v>
      </c>
      <c r="W13" s="50">
        <f>SUMIFS('2. Scope of Works'!$S$10:$S$105,'2. Scope of Works'!$H$10:$H$105,'4. Summary of Resilience Works'!$E13,'2. Scope of Works'!$I$10:$I$105,'4. Summary of Resilience Works'!W$9)</f>
        <v>0</v>
      </c>
      <c r="X13" s="50">
        <f>SUMIFS('2. Scope of Works'!$S$10:$S$105,'2. Scope of Works'!$H$10:$H$105,'4. Summary of Resilience Works'!$E13,'2. Scope of Works'!$I$10:$I$105,'4. Summary of Resilience Works'!X$9)</f>
        <v>0</v>
      </c>
      <c r="Y13" s="50">
        <f>SUMIFS('2. Scope of Works'!$S$10:$S$105,'2. Scope of Works'!$H$10:$H$105,'4. Summary of Resilience Works'!$E13,'2. Scope of Works'!$I$10:$I$105,'4. Summary of Resilience Works'!Y$9)</f>
        <v>0</v>
      </c>
      <c r="Z13" s="50">
        <f>SUMIFS('2. Scope of Works'!$S$10:$S$105,'2. Scope of Works'!$H$10:$H$105,'4. Summary of Resilience Works'!$E13,'2. Scope of Works'!$I$10:$I$105,'4. Summary of Resilience Works'!Z$9)</f>
        <v>0</v>
      </c>
      <c r="AA13" s="50">
        <f>SUMIFS('2. Scope of Works'!$S$10:$S$105,'2. Scope of Works'!$H$10:$H$105,'4. Summary of Resilience Works'!$E13,'2. Scope of Works'!$I$10:$I$105,'4. Summary of Resilience Works'!AA$9)</f>
        <v>0</v>
      </c>
      <c r="AB13" s="50">
        <f>SUMIFS('2. Scope of Works'!$S$10:$S$105,'2. Scope of Works'!$H$10:$H$105,'4. Summary of Resilience Works'!$E13,'2. Scope of Works'!$I$10:$I$105,'4. Summary of Resilience Works'!AB$9)</f>
        <v>0</v>
      </c>
      <c r="AC13" s="50">
        <f>SUMIFS('2. Scope of Works'!$S$10:$S$105,'2. Scope of Works'!$H$10:$H$105,'4. Summary of Resilience Works'!$E13,'2. Scope of Works'!$I$10:$I$105,'4. Summary of Resilience Works'!AC$9)</f>
        <v>0</v>
      </c>
      <c r="AD13" s="50">
        <f>SUMIFS('2. Scope of Works'!$S$10:$S$105,'2. Scope of Works'!$H$10:$H$105,'4. Summary of Resilience Works'!$E13,'2. Scope of Works'!$I$10:$I$105,'4. Summary of Resilience Works'!AD$9)</f>
        <v>0</v>
      </c>
      <c r="AE13" s="50">
        <f>SUMIFS('2. Scope of Works'!$S$10:$S$105,'2. Scope of Works'!$H$10:$H$105,'4. Summary of Resilience Works'!$E13,'2. Scope of Works'!$I$10:$I$105,'4. Summary of Resilience Works'!AE$9)</f>
        <v>0</v>
      </c>
      <c r="AF13" s="50">
        <f>SUMIFS('2. Scope of Works'!$S$10:$S$105,'2. Scope of Works'!$H$10:$H$105,'4. Summary of Resilience Works'!$E13,'2. Scope of Works'!$I$10:$I$105,'4. Summary of Resilience Works'!AF$9)</f>
        <v>0</v>
      </c>
      <c r="AG13" s="50">
        <f>SUMIFS('2. Scope of Works'!$S$10:$S$105,'2. Scope of Works'!$H$10:$H$105,'4. Summary of Resilience Works'!$E13,'2. Scope of Works'!$I$10:$I$105,'4. Summary of Resilience Works'!AG$9)</f>
        <v>0</v>
      </c>
      <c r="AH13" s="50">
        <f>SUMIFS('2. Scope of Works'!$S$10:$S$105,'2. Scope of Works'!$H$10:$H$105,'4. Summary of Resilience Works'!$E13,'2. Scope of Works'!$I$10:$I$105,'4. Summary of Resilience Works'!AH$9)</f>
        <v>0</v>
      </c>
      <c r="AI13" s="50">
        <f>SUMIFS('2. Scope of Works'!$S$10:$S$105,'2. Scope of Works'!$H$10:$H$105,'4. Summary of Resilience Works'!$E13,'2. Scope of Works'!$I$10:$I$105,'4. Summary of Resilience Works'!AI$9)</f>
        <v>0</v>
      </c>
      <c r="AJ13" s="50">
        <f>SUMIFS('2. Scope of Works'!$S$10:$S$105,'2. Scope of Works'!$H$10:$H$105,'4. Summary of Resilience Works'!$E13,'2. Scope of Works'!$I$10:$I$105,'4. Summary of Resilience Works'!AJ$9)</f>
        <v>0</v>
      </c>
      <c r="AK13" s="50">
        <f>SUMIFS('2. Scope of Works'!$S$10:$S$105,'2. Scope of Works'!$H$10:$H$105,'4. Summary of Resilience Works'!$E13,'2. Scope of Works'!$I$10:$I$105,'4. Summary of Resilience Works'!AK$9)</f>
        <v>0</v>
      </c>
      <c r="AL13" s="50">
        <f>SUMIFS('2. Scope of Works'!$S$10:$S$105,'2. Scope of Works'!$H$10:$H$105,'4. Summary of Resilience Works'!$E13,'2. Scope of Works'!$I$10:$I$105,'4. Summary of Resilience Works'!AL$9)</f>
        <v>0</v>
      </c>
      <c r="AM13" s="50">
        <f>SUMIFS('2. Scope of Works'!$S$10:$S$105,'2. Scope of Works'!$H$10:$H$105,'4. Summary of Resilience Works'!$E13,'2. Scope of Works'!$I$10:$I$105,'4. Summary of Resilience Works'!AM$9)</f>
        <v>0</v>
      </c>
      <c r="AN13" s="50">
        <f>SUMIFS('2. Scope of Works'!$S$10:$S$105,'2. Scope of Works'!$H$10:$H$105,'4. Summary of Resilience Works'!$E13,'2. Scope of Works'!$I$10:$I$105,'4. Summary of Resilience Works'!AN$9)</f>
        <v>0</v>
      </c>
      <c r="AO13" s="50">
        <f>SUMIFS('2. Scope of Works'!$S$10:$S$105,'2. Scope of Works'!$H$10:$H$105,'4. Summary of Resilience Works'!$E13,'2. Scope of Works'!$I$10:$I$105,'4. Summary of Resilience Works'!AO$9)</f>
        <v>0</v>
      </c>
      <c r="AP13" s="50">
        <f>SUMIFS('2. Scope of Works'!$S$10:$S$105,'2. Scope of Works'!$H$10:$H$105,'4. Summary of Resilience Works'!$E13,'2. Scope of Works'!$I$10:$I$105,'4. Summary of Resilience Works'!AP$9)</f>
        <v>0</v>
      </c>
      <c r="AQ13" s="50">
        <f>SUMIFS('2. Scope of Works'!$S$10:$S$105,'2. Scope of Works'!$H$10:$H$105,'4. Summary of Resilience Works'!$E13,'2. Scope of Works'!$I$10:$I$105,'4. Summary of Resilience Works'!AQ$9)</f>
        <v>0</v>
      </c>
      <c r="AR13" s="50">
        <f>SUMIFS('2. Scope of Works'!$S$10:$S$105,'2. Scope of Works'!$H$10:$H$105,'4. Summary of Resilience Works'!$E13,'2. Scope of Works'!$I$10:$I$105,'4. Summary of Resilience Works'!AR$9)</f>
        <v>0</v>
      </c>
      <c r="AS13" s="50">
        <f>SUMIFS('2. Scope of Works'!$S$10:$S$105,'2. Scope of Works'!$H$10:$H$105,'4. Summary of Resilience Works'!$E13,'2. Scope of Works'!$I$10:$I$105,'4. Summary of Resilience Works'!AS$9)</f>
        <v>0</v>
      </c>
      <c r="AT13" s="50">
        <f>SUMIFS('2. Scope of Works'!$S$10:$S$105,'2. Scope of Works'!$H$10:$H$105,'4. Summary of Resilience Works'!$E13,'2. Scope of Works'!$I$10:$I$105,'4. Summary of Resilience Works'!AT$9)</f>
        <v>0</v>
      </c>
      <c r="AU13" s="50">
        <f>SUMIFS('2. Scope of Works'!$S$10:$S$105,'2. Scope of Works'!$H$10:$H$105,'4. Summary of Resilience Works'!$E13,'2. Scope of Works'!$I$10:$I$105,'4. Summary of Resilience Works'!AU$9)</f>
        <v>0</v>
      </c>
      <c r="AV13" s="50">
        <f>SUMIFS('2. Scope of Works'!$S$10:$S$105,'2. Scope of Works'!$H$10:$H$105,'4. Summary of Resilience Works'!$E13,'2. Scope of Works'!$I$10:$I$105,'4. Summary of Resilience Works'!AV$9)</f>
        <v>0</v>
      </c>
      <c r="AW13" s="50">
        <f>SUMIFS('2. Scope of Works'!$S$10:$S$105,'2. Scope of Works'!$H$10:$H$105,'4. Summary of Resilience Works'!$E13,'2. Scope of Works'!$I$10:$I$105,'4. Summary of Resilience Works'!AW$9)</f>
        <v>0</v>
      </c>
      <c r="AX13" s="50">
        <f>SUMIFS('2. Scope of Works'!$S$10:$S$105,'2. Scope of Works'!$H$10:$H$105,'4. Summary of Resilience Works'!$E13,'2. Scope of Works'!$I$10:$I$105,'4. Summary of Resilience Works'!AX$9)</f>
        <v>0</v>
      </c>
      <c r="AY13" s="50">
        <f>SUMIFS('2. Scope of Works'!$S$10:$S$105,'2. Scope of Works'!$H$10:$H$105,'4. Summary of Resilience Works'!$E13,'2. Scope of Works'!$I$10:$I$105,'4. Summary of Resilience Works'!AY$9)</f>
        <v>0</v>
      </c>
      <c r="AZ13" s="50">
        <f>SUMIFS('2. Scope of Works'!$S$10:$S$105,'2. Scope of Works'!$H$10:$H$105,'4. Summary of Resilience Works'!$E13,'2. Scope of Works'!$I$10:$I$105,'4. Summary of Resilience Works'!AZ$9)</f>
        <v>0</v>
      </c>
      <c r="BA13" s="50">
        <f>SUMIFS('2. Scope of Works'!$S$10:$S$105,'2. Scope of Works'!$H$10:$H$105,'4. Summary of Resilience Works'!$E13,'2. Scope of Works'!$I$10:$I$105,'4. Summary of Resilience Works'!BA$9)</f>
        <v>0</v>
      </c>
      <c r="BB13" s="50">
        <f>SUMIFS('2. Scope of Works'!$S$10:$S$105,'2. Scope of Works'!$H$10:$H$105,'4. Summary of Resilience Works'!$E13,'2. Scope of Works'!$I$10:$I$105,'4. Summary of Resilience Works'!BB$9)</f>
        <v>0</v>
      </c>
      <c r="BC13" s="50">
        <f>SUMIFS('2. Scope of Works'!$S$10:$S$105,'2. Scope of Works'!$H$10:$H$105,'4. Summary of Resilience Works'!$E13,'2. Scope of Works'!$I$10:$I$105,'4. Summary of Resilience Works'!BC$9)</f>
        <v>0</v>
      </c>
      <c r="BD13" s="50">
        <f>SUMIFS('2. Scope of Works'!$S$10:$S$105,'2. Scope of Works'!$H$10:$H$105,'4. Summary of Resilience Works'!$E13,'2. Scope of Works'!$I$10:$I$105,'4. Summary of Resilience Works'!BD$9)</f>
        <v>0</v>
      </c>
      <c r="BE13" s="50">
        <f>SUMIFS('2. Scope of Works'!$S$10:$S$105,'2. Scope of Works'!$H$10:$H$105,'4. Summary of Resilience Works'!$E13,'2. Scope of Works'!$I$10:$I$105,'4. Summary of Resilience Works'!BE$9)</f>
        <v>0</v>
      </c>
      <c r="BF13" s="50">
        <f>SUMIFS('2. Scope of Works'!$S$10:$S$105,'2. Scope of Works'!$H$10:$H$105,'4. Summary of Resilience Works'!$E13,'2. Scope of Works'!$I$10:$I$105,'4. Summary of Resilience Works'!BF$9)</f>
        <v>0</v>
      </c>
      <c r="BG13" s="50">
        <f>SUMIFS('2. Scope of Works'!$S$10:$S$105,'2. Scope of Works'!$H$10:$H$105,'4. Summary of Resilience Works'!$E13,'2. Scope of Works'!$I$10:$I$105,'4. Summary of Resilience Works'!BG$9)</f>
        <v>0</v>
      </c>
    </row>
    <row r="14" spans="3:59" s="47" customFormat="1" x14ac:dyDescent="0.35">
      <c r="C14" s="171"/>
      <c r="D14" s="172"/>
      <c r="E14" s="1">
        <v>1.05</v>
      </c>
      <c r="F14" s="3" t="s">
        <v>226</v>
      </c>
      <c r="H14" s="48" t="str">
        <f>IF(SUMIF('2. Scope of Works'!$H$10:$H$105,'4. Summary of Resilience Works'!E14,'2. Scope of Works'!$Q$10:$Q$105)=0,"",SUMIF('2. Scope of Works'!$H$10:$H$105,'4. Summary of Resilience Works'!E14,'2. Scope of Works'!$Q$10:$Q$105))</f>
        <v/>
      </c>
      <c r="I14" s="48" t="str">
        <f>IF(SUMIF('2. Scope of Works'!$H$10:$H$105,'4. Summary of Resilience Works'!E14,'2. Scope of Works'!$R$10:$R$105)=0,"",SUMIF('2. Scope of Works'!$H$10:$H$105,'4. Summary of Resilience Works'!E14,'2. Scope of Works'!$R$10:$R$105))</f>
        <v/>
      </c>
      <c r="J14" s="48" t="str">
        <f>IF(SUMIF('2. Scope of Works'!$H$10:$H$105,'4. Summary of Resilience Works'!E14,'2. Scope of Works'!$S$10:$S$105)=0,"",SUMIF('2. Scope of Works'!$H$10:$H$105,'4. Summary of Resilience Works'!E14,'2. Scope of Works'!$S$10:$S$105))</f>
        <v/>
      </c>
      <c r="K14" s="49" t="str">
        <f>IF(SUMIFS('2. Scope of Works'!$S$10:$S$105,'2. Scope of Works'!$H$10:$H$105,$E14,'2. Scope of Works'!$P$10:$P$105,"Y")&gt;0,"Y","")</f>
        <v/>
      </c>
      <c r="O14" s="50">
        <f>SUMIFS('2. Scope of Works'!$S$10:$S$105,'2. Scope of Works'!$H$10:$H$105,'4. Summary of Resilience Works'!$E14,'2. Scope of Works'!$I$10:$I$105,'4. Summary of Resilience Works'!O$9)</f>
        <v>0</v>
      </c>
      <c r="P14" s="50">
        <f>SUMIFS('2. Scope of Works'!$S$10:$S$105,'2. Scope of Works'!$H$10:$H$105,'4. Summary of Resilience Works'!$E14,'2. Scope of Works'!$I$10:$I$105,'4. Summary of Resilience Works'!P$9)</f>
        <v>0</v>
      </c>
      <c r="Q14" s="50">
        <f>SUMIFS('2. Scope of Works'!$S$10:$S$105,'2. Scope of Works'!$H$10:$H$105,'4. Summary of Resilience Works'!$E14,'2. Scope of Works'!$I$10:$I$105,'4. Summary of Resilience Works'!Q$9)</f>
        <v>0</v>
      </c>
      <c r="R14" s="50">
        <f>SUMIFS('2. Scope of Works'!$S$10:$S$105,'2. Scope of Works'!$H$10:$H$105,'4. Summary of Resilience Works'!$E14,'2. Scope of Works'!$I$10:$I$105,'4. Summary of Resilience Works'!R$9)</f>
        <v>0</v>
      </c>
      <c r="S14" s="50">
        <f>SUMIFS('2. Scope of Works'!$S$10:$S$105,'2. Scope of Works'!$H$10:$H$105,'4. Summary of Resilience Works'!$E14,'2. Scope of Works'!$I$10:$I$105,'4. Summary of Resilience Works'!S$9)</f>
        <v>0</v>
      </c>
      <c r="T14" s="50">
        <f>SUMIFS('2. Scope of Works'!$S$10:$S$105,'2. Scope of Works'!$H$10:$H$105,'4. Summary of Resilience Works'!$E14,'2. Scope of Works'!$I$10:$I$105,'4. Summary of Resilience Works'!T$9)</f>
        <v>0</v>
      </c>
      <c r="U14" s="50">
        <f>SUMIFS('2. Scope of Works'!$S$10:$S$105,'2. Scope of Works'!$H$10:$H$105,'4. Summary of Resilience Works'!$E14,'2. Scope of Works'!$I$10:$I$105,'4. Summary of Resilience Works'!U$9)</f>
        <v>0</v>
      </c>
      <c r="V14" s="50">
        <f>SUMIFS('2. Scope of Works'!$S$10:$S$105,'2. Scope of Works'!$H$10:$H$105,'4. Summary of Resilience Works'!$E14,'2. Scope of Works'!$I$10:$I$105,'4. Summary of Resilience Works'!V$9)</f>
        <v>0</v>
      </c>
      <c r="W14" s="50">
        <f>SUMIFS('2. Scope of Works'!$S$10:$S$105,'2. Scope of Works'!$H$10:$H$105,'4. Summary of Resilience Works'!$E14,'2. Scope of Works'!$I$10:$I$105,'4. Summary of Resilience Works'!W$9)</f>
        <v>0</v>
      </c>
      <c r="X14" s="50">
        <f>SUMIFS('2. Scope of Works'!$S$10:$S$105,'2. Scope of Works'!$H$10:$H$105,'4. Summary of Resilience Works'!$E14,'2. Scope of Works'!$I$10:$I$105,'4. Summary of Resilience Works'!X$9)</f>
        <v>0</v>
      </c>
      <c r="Y14" s="50">
        <f>SUMIFS('2. Scope of Works'!$S$10:$S$105,'2. Scope of Works'!$H$10:$H$105,'4. Summary of Resilience Works'!$E14,'2. Scope of Works'!$I$10:$I$105,'4. Summary of Resilience Works'!Y$9)</f>
        <v>0</v>
      </c>
      <c r="Z14" s="50">
        <f>SUMIFS('2. Scope of Works'!$S$10:$S$105,'2. Scope of Works'!$H$10:$H$105,'4. Summary of Resilience Works'!$E14,'2. Scope of Works'!$I$10:$I$105,'4. Summary of Resilience Works'!Z$9)</f>
        <v>0</v>
      </c>
      <c r="AA14" s="50">
        <f>SUMIFS('2. Scope of Works'!$S$10:$S$105,'2. Scope of Works'!$H$10:$H$105,'4. Summary of Resilience Works'!$E14,'2. Scope of Works'!$I$10:$I$105,'4. Summary of Resilience Works'!AA$9)</f>
        <v>0</v>
      </c>
      <c r="AB14" s="50">
        <f>SUMIFS('2. Scope of Works'!$S$10:$S$105,'2. Scope of Works'!$H$10:$H$105,'4. Summary of Resilience Works'!$E14,'2. Scope of Works'!$I$10:$I$105,'4. Summary of Resilience Works'!AB$9)</f>
        <v>0</v>
      </c>
      <c r="AC14" s="50">
        <f>SUMIFS('2. Scope of Works'!$S$10:$S$105,'2. Scope of Works'!$H$10:$H$105,'4. Summary of Resilience Works'!$E14,'2. Scope of Works'!$I$10:$I$105,'4. Summary of Resilience Works'!AC$9)</f>
        <v>0</v>
      </c>
      <c r="AD14" s="50">
        <f>SUMIFS('2. Scope of Works'!$S$10:$S$105,'2. Scope of Works'!$H$10:$H$105,'4. Summary of Resilience Works'!$E14,'2. Scope of Works'!$I$10:$I$105,'4. Summary of Resilience Works'!AD$9)</f>
        <v>0</v>
      </c>
      <c r="AE14" s="50">
        <f>SUMIFS('2. Scope of Works'!$S$10:$S$105,'2. Scope of Works'!$H$10:$H$105,'4. Summary of Resilience Works'!$E14,'2. Scope of Works'!$I$10:$I$105,'4. Summary of Resilience Works'!AE$9)</f>
        <v>0</v>
      </c>
      <c r="AF14" s="50">
        <f>SUMIFS('2. Scope of Works'!$S$10:$S$105,'2. Scope of Works'!$H$10:$H$105,'4. Summary of Resilience Works'!$E14,'2. Scope of Works'!$I$10:$I$105,'4. Summary of Resilience Works'!AF$9)</f>
        <v>0</v>
      </c>
      <c r="AG14" s="50">
        <f>SUMIFS('2. Scope of Works'!$S$10:$S$105,'2. Scope of Works'!$H$10:$H$105,'4. Summary of Resilience Works'!$E14,'2. Scope of Works'!$I$10:$I$105,'4. Summary of Resilience Works'!AG$9)</f>
        <v>0</v>
      </c>
      <c r="AH14" s="50">
        <f>SUMIFS('2. Scope of Works'!$S$10:$S$105,'2. Scope of Works'!$H$10:$H$105,'4. Summary of Resilience Works'!$E14,'2. Scope of Works'!$I$10:$I$105,'4. Summary of Resilience Works'!AH$9)</f>
        <v>0</v>
      </c>
      <c r="AI14" s="50">
        <f>SUMIFS('2. Scope of Works'!$S$10:$S$105,'2. Scope of Works'!$H$10:$H$105,'4. Summary of Resilience Works'!$E14,'2. Scope of Works'!$I$10:$I$105,'4. Summary of Resilience Works'!AI$9)</f>
        <v>0</v>
      </c>
      <c r="AJ14" s="50">
        <f>SUMIFS('2. Scope of Works'!$S$10:$S$105,'2. Scope of Works'!$H$10:$H$105,'4. Summary of Resilience Works'!$E14,'2. Scope of Works'!$I$10:$I$105,'4. Summary of Resilience Works'!AJ$9)</f>
        <v>0</v>
      </c>
      <c r="AK14" s="50">
        <f>SUMIFS('2. Scope of Works'!$S$10:$S$105,'2. Scope of Works'!$H$10:$H$105,'4. Summary of Resilience Works'!$E14,'2. Scope of Works'!$I$10:$I$105,'4. Summary of Resilience Works'!AK$9)</f>
        <v>0</v>
      </c>
      <c r="AL14" s="50">
        <f>SUMIFS('2. Scope of Works'!$S$10:$S$105,'2. Scope of Works'!$H$10:$H$105,'4. Summary of Resilience Works'!$E14,'2. Scope of Works'!$I$10:$I$105,'4. Summary of Resilience Works'!AL$9)</f>
        <v>0</v>
      </c>
      <c r="AM14" s="50">
        <f>SUMIFS('2. Scope of Works'!$S$10:$S$105,'2. Scope of Works'!$H$10:$H$105,'4. Summary of Resilience Works'!$E14,'2. Scope of Works'!$I$10:$I$105,'4. Summary of Resilience Works'!AM$9)</f>
        <v>0</v>
      </c>
      <c r="AN14" s="50">
        <f>SUMIFS('2. Scope of Works'!$S$10:$S$105,'2. Scope of Works'!$H$10:$H$105,'4. Summary of Resilience Works'!$E14,'2. Scope of Works'!$I$10:$I$105,'4. Summary of Resilience Works'!AN$9)</f>
        <v>0</v>
      </c>
      <c r="AO14" s="50">
        <f>SUMIFS('2. Scope of Works'!$S$10:$S$105,'2. Scope of Works'!$H$10:$H$105,'4. Summary of Resilience Works'!$E14,'2. Scope of Works'!$I$10:$I$105,'4. Summary of Resilience Works'!AO$9)</f>
        <v>0</v>
      </c>
      <c r="AP14" s="50">
        <f>SUMIFS('2. Scope of Works'!$S$10:$S$105,'2. Scope of Works'!$H$10:$H$105,'4. Summary of Resilience Works'!$E14,'2. Scope of Works'!$I$10:$I$105,'4. Summary of Resilience Works'!AP$9)</f>
        <v>0</v>
      </c>
      <c r="AQ14" s="50">
        <f>SUMIFS('2. Scope of Works'!$S$10:$S$105,'2. Scope of Works'!$H$10:$H$105,'4. Summary of Resilience Works'!$E14,'2. Scope of Works'!$I$10:$I$105,'4. Summary of Resilience Works'!AQ$9)</f>
        <v>0</v>
      </c>
      <c r="AR14" s="50">
        <f>SUMIFS('2. Scope of Works'!$S$10:$S$105,'2. Scope of Works'!$H$10:$H$105,'4. Summary of Resilience Works'!$E14,'2. Scope of Works'!$I$10:$I$105,'4. Summary of Resilience Works'!AR$9)</f>
        <v>0</v>
      </c>
      <c r="AS14" s="50">
        <f>SUMIFS('2. Scope of Works'!$S$10:$S$105,'2. Scope of Works'!$H$10:$H$105,'4. Summary of Resilience Works'!$E14,'2. Scope of Works'!$I$10:$I$105,'4. Summary of Resilience Works'!AS$9)</f>
        <v>0</v>
      </c>
      <c r="AT14" s="50">
        <f>SUMIFS('2. Scope of Works'!$S$10:$S$105,'2. Scope of Works'!$H$10:$H$105,'4. Summary of Resilience Works'!$E14,'2. Scope of Works'!$I$10:$I$105,'4. Summary of Resilience Works'!AT$9)</f>
        <v>0</v>
      </c>
      <c r="AU14" s="50">
        <f>SUMIFS('2. Scope of Works'!$S$10:$S$105,'2. Scope of Works'!$H$10:$H$105,'4. Summary of Resilience Works'!$E14,'2. Scope of Works'!$I$10:$I$105,'4. Summary of Resilience Works'!AU$9)</f>
        <v>0</v>
      </c>
      <c r="AV14" s="50">
        <f>SUMIFS('2. Scope of Works'!$S$10:$S$105,'2. Scope of Works'!$H$10:$H$105,'4. Summary of Resilience Works'!$E14,'2. Scope of Works'!$I$10:$I$105,'4. Summary of Resilience Works'!AV$9)</f>
        <v>0</v>
      </c>
      <c r="AW14" s="50">
        <f>SUMIFS('2. Scope of Works'!$S$10:$S$105,'2. Scope of Works'!$H$10:$H$105,'4. Summary of Resilience Works'!$E14,'2. Scope of Works'!$I$10:$I$105,'4. Summary of Resilience Works'!AW$9)</f>
        <v>0</v>
      </c>
      <c r="AX14" s="50">
        <f>SUMIFS('2. Scope of Works'!$S$10:$S$105,'2. Scope of Works'!$H$10:$H$105,'4. Summary of Resilience Works'!$E14,'2. Scope of Works'!$I$10:$I$105,'4. Summary of Resilience Works'!AX$9)</f>
        <v>0</v>
      </c>
      <c r="AY14" s="50">
        <f>SUMIFS('2. Scope of Works'!$S$10:$S$105,'2. Scope of Works'!$H$10:$H$105,'4. Summary of Resilience Works'!$E14,'2. Scope of Works'!$I$10:$I$105,'4. Summary of Resilience Works'!AY$9)</f>
        <v>0</v>
      </c>
      <c r="AZ14" s="50">
        <f>SUMIFS('2. Scope of Works'!$S$10:$S$105,'2. Scope of Works'!$H$10:$H$105,'4. Summary of Resilience Works'!$E14,'2. Scope of Works'!$I$10:$I$105,'4. Summary of Resilience Works'!AZ$9)</f>
        <v>0</v>
      </c>
      <c r="BA14" s="50">
        <f>SUMIFS('2. Scope of Works'!$S$10:$S$105,'2. Scope of Works'!$H$10:$H$105,'4. Summary of Resilience Works'!$E14,'2. Scope of Works'!$I$10:$I$105,'4. Summary of Resilience Works'!BA$9)</f>
        <v>0</v>
      </c>
      <c r="BB14" s="50">
        <f>SUMIFS('2. Scope of Works'!$S$10:$S$105,'2. Scope of Works'!$H$10:$H$105,'4. Summary of Resilience Works'!$E14,'2. Scope of Works'!$I$10:$I$105,'4. Summary of Resilience Works'!BB$9)</f>
        <v>0</v>
      </c>
      <c r="BC14" s="50">
        <f>SUMIFS('2. Scope of Works'!$S$10:$S$105,'2. Scope of Works'!$H$10:$H$105,'4. Summary of Resilience Works'!$E14,'2. Scope of Works'!$I$10:$I$105,'4. Summary of Resilience Works'!BC$9)</f>
        <v>0</v>
      </c>
      <c r="BD14" s="50">
        <f>SUMIFS('2. Scope of Works'!$S$10:$S$105,'2. Scope of Works'!$H$10:$H$105,'4. Summary of Resilience Works'!$E14,'2. Scope of Works'!$I$10:$I$105,'4. Summary of Resilience Works'!BD$9)</f>
        <v>0</v>
      </c>
      <c r="BE14" s="50">
        <f>SUMIFS('2. Scope of Works'!$S$10:$S$105,'2. Scope of Works'!$H$10:$H$105,'4. Summary of Resilience Works'!$E14,'2. Scope of Works'!$I$10:$I$105,'4. Summary of Resilience Works'!BE$9)</f>
        <v>0</v>
      </c>
      <c r="BF14" s="50">
        <f>SUMIFS('2. Scope of Works'!$S$10:$S$105,'2. Scope of Works'!$H$10:$H$105,'4. Summary of Resilience Works'!$E14,'2. Scope of Works'!$I$10:$I$105,'4. Summary of Resilience Works'!BF$9)</f>
        <v>0</v>
      </c>
      <c r="BG14" s="50">
        <f>SUMIFS('2. Scope of Works'!$S$10:$S$105,'2. Scope of Works'!$H$10:$H$105,'4. Summary of Resilience Works'!$E14,'2. Scope of Works'!$I$10:$I$105,'4. Summary of Resilience Works'!BG$9)</f>
        <v>0</v>
      </c>
    </row>
    <row r="15" spans="3:59" s="47" customFormat="1" x14ac:dyDescent="0.35">
      <c r="C15" s="168"/>
      <c r="D15" s="170"/>
      <c r="E15" s="1">
        <v>1.06</v>
      </c>
      <c r="F15" s="3" t="s">
        <v>227</v>
      </c>
      <c r="H15" s="48" t="str">
        <f>IF(SUMIF('2. Scope of Works'!$H$10:$H$105,'4. Summary of Resilience Works'!E15,'2. Scope of Works'!$Q$10:$Q$105)=0,"",SUMIF('2. Scope of Works'!$H$10:$H$105,'4. Summary of Resilience Works'!E15,'2. Scope of Works'!$Q$10:$Q$105))</f>
        <v/>
      </c>
      <c r="I15" s="48" t="str">
        <f>IF(SUMIF('2. Scope of Works'!$H$10:$H$105,'4. Summary of Resilience Works'!E15,'2. Scope of Works'!$R$10:$R$105)=0,"",SUMIF('2. Scope of Works'!$H$10:$H$105,'4. Summary of Resilience Works'!E15,'2. Scope of Works'!$R$10:$R$105))</f>
        <v/>
      </c>
      <c r="J15" s="48" t="str">
        <f>IF(SUMIF('2. Scope of Works'!$H$10:$H$105,'4. Summary of Resilience Works'!E15,'2. Scope of Works'!$S$10:$S$105)=0,"",SUMIF('2. Scope of Works'!$H$10:$H$105,'4. Summary of Resilience Works'!E15,'2. Scope of Works'!$S$10:$S$105))</f>
        <v/>
      </c>
      <c r="K15" s="49" t="str">
        <f>IF(SUMIFS('2. Scope of Works'!$S$10:$S$105,'2. Scope of Works'!$H$10:$H$105,$E15,'2. Scope of Works'!$P$10:$P$105,"Y")&gt;0,"Y","")</f>
        <v/>
      </c>
      <c r="O15" s="50">
        <f>SUMIFS('2. Scope of Works'!$S$10:$S$105,'2. Scope of Works'!$H$10:$H$105,'4. Summary of Resilience Works'!$E15,'2. Scope of Works'!$I$10:$I$105,'4. Summary of Resilience Works'!O$9)</f>
        <v>0</v>
      </c>
      <c r="P15" s="50">
        <f>SUMIFS('2. Scope of Works'!$S$10:$S$105,'2. Scope of Works'!$H$10:$H$105,'4. Summary of Resilience Works'!$E15,'2. Scope of Works'!$I$10:$I$105,'4. Summary of Resilience Works'!P$9)</f>
        <v>0</v>
      </c>
      <c r="Q15" s="50">
        <f>SUMIFS('2. Scope of Works'!$S$10:$S$105,'2. Scope of Works'!$H$10:$H$105,'4. Summary of Resilience Works'!$E15,'2. Scope of Works'!$I$10:$I$105,'4. Summary of Resilience Works'!Q$9)</f>
        <v>0</v>
      </c>
      <c r="R15" s="50">
        <f>SUMIFS('2. Scope of Works'!$S$10:$S$105,'2. Scope of Works'!$H$10:$H$105,'4. Summary of Resilience Works'!$E15,'2. Scope of Works'!$I$10:$I$105,'4. Summary of Resilience Works'!R$9)</f>
        <v>0</v>
      </c>
      <c r="S15" s="50">
        <f>SUMIFS('2. Scope of Works'!$S$10:$S$105,'2. Scope of Works'!$H$10:$H$105,'4. Summary of Resilience Works'!$E15,'2. Scope of Works'!$I$10:$I$105,'4. Summary of Resilience Works'!S$9)</f>
        <v>0</v>
      </c>
      <c r="T15" s="50">
        <f>SUMIFS('2. Scope of Works'!$S$10:$S$105,'2. Scope of Works'!$H$10:$H$105,'4. Summary of Resilience Works'!$E15,'2. Scope of Works'!$I$10:$I$105,'4. Summary of Resilience Works'!T$9)</f>
        <v>0</v>
      </c>
      <c r="U15" s="50">
        <f>SUMIFS('2. Scope of Works'!$S$10:$S$105,'2. Scope of Works'!$H$10:$H$105,'4. Summary of Resilience Works'!$E15,'2. Scope of Works'!$I$10:$I$105,'4. Summary of Resilience Works'!U$9)</f>
        <v>0</v>
      </c>
      <c r="V15" s="50">
        <f>SUMIFS('2. Scope of Works'!$S$10:$S$105,'2. Scope of Works'!$H$10:$H$105,'4. Summary of Resilience Works'!$E15,'2. Scope of Works'!$I$10:$I$105,'4. Summary of Resilience Works'!V$9)</f>
        <v>0</v>
      </c>
      <c r="W15" s="50">
        <f>SUMIFS('2. Scope of Works'!$S$10:$S$105,'2. Scope of Works'!$H$10:$H$105,'4. Summary of Resilience Works'!$E15,'2. Scope of Works'!$I$10:$I$105,'4. Summary of Resilience Works'!W$9)</f>
        <v>0</v>
      </c>
      <c r="X15" s="50">
        <f>SUMIFS('2. Scope of Works'!$S$10:$S$105,'2. Scope of Works'!$H$10:$H$105,'4. Summary of Resilience Works'!$E15,'2. Scope of Works'!$I$10:$I$105,'4. Summary of Resilience Works'!X$9)</f>
        <v>0</v>
      </c>
      <c r="Y15" s="50">
        <f>SUMIFS('2. Scope of Works'!$S$10:$S$105,'2. Scope of Works'!$H$10:$H$105,'4. Summary of Resilience Works'!$E15,'2. Scope of Works'!$I$10:$I$105,'4. Summary of Resilience Works'!Y$9)</f>
        <v>0</v>
      </c>
      <c r="Z15" s="50">
        <f>SUMIFS('2. Scope of Works'!$S$10:$S$105,'2. Scope of Works'!$H$10:$H$105,'4. Summary of Resilience Works'!$E15,'2. Scope of Works'!$I$10:$I$105,'4. Summary of Resilience Works'!Z$9)</f>
        <v>0</v>
      </c>
      <c r="AA15" s="50">
        <f>SUMIFS('2. Scope of Works'!$S$10:$S$105,'2. Scope of Works'!$H$10:$H$105,'4. Summary of Resilience Works'!$E15,'2. Scope of Works'!$I$10:$I$105,'4. Summary of Resilience Works'!AA$9)</f>
        <v>0</v>
      </c>
      <c r="AB15" s="50">
        <f>SUMIFS('2. Scope of Works'!$S$10:$S$105,'2. Scope of Works'!$H$10:$H$105,'4. Summary of Resilience Works'!$E15,'2. Scope of Works'!$I$10:$I$105,'4. Summary of Resilience Works'!AB$9)</f>
        <v>0</v>
      </c>
      <c r="AC15" s="50">
        <f>SUMIFS('2. Scope of Works'!$S$10:$S$105,'2. Scope of Works'!$H$10:$H$105,'4. Summary of Resilience Works'!$E15,'2. Scope of Works'!$I$10:$I$105,'4. Summary of Resilience Works'!AC$9)</f>
        <v>0</v>
      </c>
      <c r="AD15" s="50">
        <f>SUMIFS('2. Scope of Works'!$S$10:$S$105,'2. Scope of Works'!$H$10:$H$105,'4. Summary of Resilience Works'!$E15,'2. Scope of Works'!$I$10:$I$105,'4. Summary of Resilience Works'!AD$9)</f>
        <v>0</v>
      </c>
      <c r="AE15" s="50">
        <f>SUMIFS('2. Scope of Works'!$S$10:$S$105,'2. Scope of Works'!$H$10:$H$105,'4. Summary of Resilience Works'!$E15,'2. Scope of Works'!$I$10:$I$105,'4. Summary of Resilience Works'!AE$9)</f>
        <v>0</v>
      </c>
      <c r="AF15" s="50">
        <f>SUMIFS('2. Scope of Works'!$S$10:$S$105,'2. Scope of Works'!$H$10:$H$105,'4. Summary of Resilience Works'!$E15,'2. Scope of Works'!$I$10:$I$105,'4. Summary of Resilience Works'!AF$9)</f>
        <v>0</v>
      </c>
      <c r="AG15" s="50">
        <f>SUMIFS('2. Scope of Works'!$S$10:$S$105,'2. Scope of Works'!$H$10:$H$105,'4. Summary of Resilience Works'!$E15,'2. Scope of Works'!$I$10:$I$105,'4. Summary of Resilience Works'!AG$9)</f>
        <v>0</v>
      </c>
      <c r="AH15" s="50">
        <f>SUMIFS('2. Scope of Works'!$S$10:$S$105,'2. Scope of Works'!$H$10:$H$105,'4. Summary of Resilience Works'!$E15,'2. Scope of Works'!$I$10:$I$105,'4. Summary of Resilience Works'!AH$9)</f>
        <v>0</v>
      </c>
      <c r="AI15" s="50">
        <f>SUMIFS('2. Scope of Works'!$S$10:$S$105,'2. Scope of Works'!$H$10:$H$105,'4. Summary of Resilience Works'!$E15,'2. Scope of Works'!$I$10:$I$105,'4. Summary of Resilience Works'!AI$9)</f>
        <v>0</v>
      </c>
      <c r="AJ15" s="50">
        <f>SUMIFS('2. Scope of Works'!$S$10:$S$105,'2. Scope of Works'!$H$10:$H$105,'4. Summary of Resilience Works'!$E15,'2. Scope of Works'!$I$10:$I$105,'4. Summary of Resilience Works'!AJ$9)</f>
        <v>0</v>
      </c>
      <c r="AK15" s="50">
        <f>SUMIFS('2. Scope of Works'!$S$10:$S$105,'2. Scope of Works'!$H$10:$H$105,'4. Summary of Resilience Works'!$E15,'2. Scope of Works'!$I$10:$I$105,'4. Summary of Resilience Works'!AK$9)</f>
        <v>0</v>
      </c>
      <c r="AL15" s="50">
        <f>SUMIFS('2. Scope of Works'!$S$10:$S$105,'2. Scope of Works'!$H$10:$H$105,'4. Summary of Resilience Works'!$E15,'2. Scope of Works'!$I$10:$I$105,'4. Summary of Resilience Works'!AL$9)</f>
        <v>0</v>
      </c>
      <c r="AM15" s="50">
        <f>SUMIFS('2. Scope of Works'!$S$10:$S$105,'2. Scope of Works'!$H$10:$H$105,'4. Summary of Resilience Works'!$E15,'2. Scope of Works'!$I$10:$I$105,'4. Summary of Resilience Works'!AM$9)</f>
        <v>0</v>
      </c>
      <c r="AN15" s="50">
        <f>SUMIFS('2. Scope of Works'!$S$10:$S$105,'2. Scope of Works'!$H$10:$H$105,'4. Summary of Resilience Works'!$E15,'2. Scope of Works'!$I$10:$I$105,'4. Summary of Resilience Works'!AN$9)</f>
        <v>0</v>
      </c>
      <c r="AO15" s="50">
        <f>SUMIFS('2. Scope of Works'!$S$10:$S$105,'2. Scope of Works'!$H$10:$H$105,'4. Summary of Resilience Works'!$E15,'2. Scope of Works'!$I$10:$I$105,'4. Summary of Resilience Works'!AO$9)</f>
        <v>0</v>
      </c>
      <c r="AP15" s="50">
        <f>SUMIFS('2. Scope of Works'!$S$10:$S$105,'2. Scope of Works'!$H$10:$H$105,'4. Summary of Resilience Works'!$E15,'2. Scope of Works'!$I$10:$I$105,'4. Summary of Resilience Works'!AP$9)</f>
        <v>0</v>
      </c>
      <c r="AQ15" s="50">
        <f>SUMIFS('2. Scope of Works'!$S$10:$S$105,'2. Scope of Works'!$H$10:$H$105,'4. Summary of Resilience Works'!$E15,'2. Scope of Works'!$I$10:$I$105,'4. Summary of Resilience Works'!AQ$9)</f>
        <v>0</v>
      </c>
      <c r="AR15" s="50">
        <f>SUMIFS('2. Scope of Works'!$S$10:$S$105,'2. Scope of Works'!$H$10:$H$105,'4. Summary of Resilience Works'!$E15,'2. Scope of Works'!$I$10:$I$105,'4. Summary of Resilience Works'!AR$9)</f>
        <v>0</v>
      </c>
      <c r="AS15" s="50">
        <f>SUMIFS('2. Scope of Works'!$S$10:$S$105,'2. Scope of Works'!$H$10:$H$105,'4. Summary of Resilience Works'!$E15,'2. Scope of Works'!$I$10:$I$105,'4. Summary of Resilience Works'!AS$9)</f>
        <v>0</v>
      </c>
      <c r="AT15" s="50">
        <f>SUMIFS('2. Scope of Works'!$S$10:$S$105,'2. Scope of Works'!$H$10:$H$105,'4. Summary of Resilience Works'!$E15,'2. Scope of Works'!$I$10:$I$105,'4. Summary of Resilience Works'!AT$9)</f>
        <v>0</v>
      </c>
      <c r="AU15" s="50">
        <f>SUMIFS('2. Scope of Works'!$S$10:$S$105,'2. Scope of Works'!$H$10:$H$105,'4. Summary of Resilience Works'!$E15,'2. Scope of Works'!$I$10:$I$105,'4. Summary of Resilience Works'!AU$9)</f>
        <v>0</v>
      </c>
      <c r="AV15" s="50">
        <f>SUMIFS('2. Scope of Works'!$S$10:$S$105,'2. Scope of Works'!$H$10:$H$105,'4. Summary of Resilience Works'!$E15,'2. Scope of Works'!$I$10:$I$105,'4. Summary of Resilience Works'!AV$9)</f>
        <v>0</v>
      </c>
      <c r="AW15" s="50">
        <f>SUMIFS('2. Scope of Works'!$S$10:$S$105,'2. Scope of Works'!$H$10:$H$105,'4. Summary of Resilience Works'!$E15,'2. Scope of Works'!$I$10:$I$105,'4. Summary of Resilience Works'!AW$9)</f>
        <v>0</v>
      </c>
      <c r="AX15" s="50">
        <f>SUMIFS('2. Scope of Works'!$S$10:$S$105,'2. Scope of Works'!$H$10:$H$105,'4. Summary of Resilience Works'!$E15,'2. Scope of Works'!$I$10:$I$105,'4. Summary of Resilience Works'!AX$9)</f>
        <v>0</v>
      </c>
      <c r="AY15" s="50">
        <f>SUMIFS('2. Scope of Works'!$S$10:$S$105,'2. Scope of Works'!$H$10:$H$105,'4. Summary of Resilience Works'!$E15,'2. Scope of Works'!$I$10:$I$105,'4. Summary of Resilience Works'!AY$9)</f>
        <v>0</v>
      </c>
      <c r="AZ15" s="50">
        <f>SUMIFS('2. Scope of Works'!$S$10:$S$105,'2. Scope of Works'!$H$10:$H$105,'4. Summary of Resilience Works'!$E15,'2. Scope of Works'!$I$10:$I$105,'4. Summary of Resilience Works'!AZ$9)</f>
        <v>0</v>
      </c>
      <c r="BA15" s="50">
        <f>SUMIFS('2. Scope of Works'!$S$10:$S$105,'2. Scope of Works'!$H$10:$H$105,'4. Summary of Resilience Works'!$E15,'2. Scope of Works'!$I$10:$I$105,'4. Summary of Resilience Works'!BA$9)</f>
        <v>0</v>
      </c>
      <c r="BB15" s="50">
        <f>SUMIFS('2. Scope of Works'!$S$10:$S$105,'2. Scope of Works'!$H$10:$H$105,'4. Summary of Resilience Works'!$E15,'2. Scope of Works'!$I$10:$I$105,'4. Summary of Resilience Works'!BB$9)</f>
        <v>0</v>
      </c>
      <c r="BC15" s="50">
        <f>SUMIFS('2. Scope of Works'!$S$10:$S$105,'2. Scope of Works'!$H$10:$H$105,'4. Summary of Resilience Works'!$E15,'2. Scope of Works'!$I$10:$I$105,'4. Summary of Resilience Works'!BC$9)</f>
        <v>0</v>
      </c>
      <c r="BD15" s="50">
        <f>SUMIFS('2. Scope of Works'!$S$10:$S$105,'2. Scope of Works'!$H$10:$H$105,'4. Summary of Resilience Works'!$E15,'2. Scope of Works'!$I$10:$I$105,'4. Summary of Resilience Works'!BD$9)</f>
        <v>0</v>
      </c>
      <c r="BE15" s="50">
        <f>SUMIFS('2. Scope of Works'!$S$10:$S$105,'2. Scope of Works'!$H$10:$H$105,'4. Summary of Resilience Works'!$E15,'2. Scope of Works'!$I$10:$I$105,'4. Summary of Resilience Works'!BE$9)</f>
        <v>0</v>
      </c>
      <c r="BF15" s="50">
        <f>SUMIFS('2. Scope of Works'!$S$10:$S$105,'2. Scope of Works'!$H$10:$H$105,'4. Summary of Resilience Works'!$E15,'2. Scope of Works'!$I$10:$I$105,'4. Summary of Resilience Works'!BF$9)</f>
        <v>0</v>
      </c>
      <c r="BG15" s="50">
        <f>SUMIFS('2. Scope of Works'!$S$10:$S$105,'2. Scope of Works'!$H$10:$H$105,'4. Summary of Resilience Works'!$E15,'2. Scope of Works'!$I$10:$I$105,'4. Summary of Resilience Works'!BG$9)</f>
        <v>0</v>
      </c>
    </row>
    <row r="16" spans="3:59" s="47" customFormat="1" ht="22.5" customHeight="1" x14ac:dyDescent="0.35">
      <c r="C16" s="167" t="s">
        <v>228</v>
      </c>
      <c r="D16" s="169" t="s">
        <v>229</v>
      </c>
      <c r="E16" s="1">
        <v>2.0099999999999998</v>
      </c>
      <c r="F16" s="3" t="s">
        <v>230</v>
      </c>
      <c r="H16" s="48" t="str">
        <f>IF(SUMIF('2. Scope of Works'!$H$10:$H$105,'4. Summary of Resilience Works'!E16,'2. Scope of Works'!$Q$10:$Q$105)=0,"",SUMIF('2. Scope of Works'!$H$10:$H$105,'4. Summary of Resilience Works'!E16,'2. Scope of Works'!$Q$10:$Q$105))</f>
        <v/>
      </c>
      <c r="I16" s="48" t="str">
        <f>IF(SUMIF('2. Scope of Works'!$H$10:$H$105,'4. Summary of Resilience Works'!E16,'2. Scope of Works'!$R$10:$R$105)=0,"",SUMIF('2. Scope of Works'!$H$10:$H$105,'4. Summary of Resilience Works'!E16,'2. Scope of Works'!$R$10:$R$105))</f>
        <v/>
      </c>
      <c r="J16" s="48" t="str">
        <f>IF(SUMIF('2. Scope of Works'!$H$10:$H$105,'4. Summary of Resilience Works'!E16,'2. Scope of Works'!$S$10:$S$105)=0,"",SUMIF('2. Scope of Works'!$H$10:$H$105,'4. Summary of Resilience Works'!E16,'2. Scope of Works'!$S$10:$S$105))</f>
        <v/>
      </c>
      <c r="K16" s="49" t="str">
        <f>IF(SUMIFS('2. Scope of Works'!$S$10:$S$105,'2. Scope of Works'!$H$10:$H$105,$E16,'2. Scope of Works'!$P$10:$P$105,"Y")&gt;0,"Y","")</f>
        <v/>
      </c>
      <c r="O16" s="50">
        <f>SUMIFS('2. Scope of Works'!$S$10:$S$105,'2. Scope of Works'!$H$10:$H$105,'4. Summary of Resilience Works'!$E16,'2. Scope of Works'!$I$10:$I$105,'4. Summary of Resilience Works'!O$9)</f>
        <v>0</v>
      </c>
      <c r="P16" s="50">
        <f>SUMIFS('2. Scope of Works'!$S$10:$S$105,'2. Scope of Works'!$H$10:$H$105,'4. Summary of Resilience Works'!$E16,'2. Scope of Works'!$I$10:$I$105,'4. Summary of Resilience Works'!P$9)</f>
        <v>0</v>
      </c>
      <c r="Q16" s="50">
        <f>SUMIFS('2. Scope of Works'!$S$10:$S$105,'2. Scope of Works'!$H$10:$H$105,'4. Summary of Resilience Works'!$E16,'2. Scope of Works'!$I$10:$I$105,'4. Summary of Resilience Works'!Q$9)</f>
        <v>0</v>
      </c>
      <c r="R16" s="50">
        <f>SUMIFS('2. Scope of Works'!$S$10:$S$105,'2. Scope of Works'!$H$10:$H$105,'4. Summary of Resilience Works'!$E16,'2. Scope of Works'!$I$10:$I$105,'4. Summary of Resilience Works'!R$9)</f>
        <v>0</v>
      </c>
      <c r="S16" s="50">
        <f>SUMIFS('2. Scope of Works'!$S$10:$S$105,'2. Scope of Works'!$H$10:$H$105,'4. Summary of Resilience Works'!$E16,'2. Scope of Works'!$I$10:$I$105,'4. Summary of Resilience Works'!S$9)</f>
        <v>0</v>
      </c>
      <c r="T16" s="50">
        <f>SUMIFS('2. Scope of Works'!$S$10:$S$105,'2. Scope of Works'!$H$10:$H$105,'4. Summary of Resilience Works'!$E16,'2. Scope of Works'!$I$10:$I$105,'4. Summary of Resilience Works'!T$9)</f>
        <v>0</v>
      </c>
      <c r="U16" s="50">
        <f>SUMIFS('2. Scope of Works'!$S$10:$S$105,'2. Scope of Works'!$H$10:$H$105,'4. Summary of Resilience Works'!$E16,'2. Scope of Works'!$I$10:$I$105,'4. Summary of Resilience Works'!U$9)</f>
        <v>0</v>
      </c>
      <c r="V16" s="50">
        <f>SUMIFS('2. Scope of Works'!$S$10:$S$105,'2. Scope of Works'!$H$10:$H$105,'4. Summary of Resilience Works'!$E16,'2. Scope of Works'!$I$10:$I$105,'4. Summary of Resilience Works'!V$9)</f>
        <v>0</v>
      </c>
      <c r="W16" s="50">
        <f>SUMIFS('2. Scope of Works'!$S$10:$S$105,'2. Scope of Works'!$H$10:$H$105,'4. Summary of Resilience Works'!$E16,'2. Scope of Works'!$I$10:$I$105,'4. Summary of Resilience Works'!W$9)</f>
        <v>0</v>
      </c>
      <c r="X16" s="50">
        <f>SUMIFS('2. Scope of Works'!$S$10:$S$105,'2. Scope of Works'!$H$10:$H$105,'4. Summary of Resilience Works'!$E16,'2. Scope of Works'!$I$10:$I$105,'4. Summary of Resilience Works'!X$9)</f>
        <v>0</v>
      </c>
      <c r="Y16" s="50">
        <f>SUMIFS('2. Scope of Works'!$S$10:$S$105,'2. Scope of Works'!$H$10:$H$105,'4. Summary of Resilience Works'!$E16,'2. Scope of Works'!$I$10:$I$105,'4. Summary of Resilience Works'!Y$9)</f>
        <v>0</v>
      </c>
      <c r="Z16" s="50">
        <f>SUMIFS('2. Scope of Works'!$S$10:$S$105,'2. Scope of Works'!$H$10:$H$105,'4. Summary of Resilience Works'!$E16,'2. Scope of Works'!$I$10:$I$105,'4. Summary of Resilience Works'!Z$9)</f>
        <v>0</v>
      </c>
      <c r="AA16" s="50">
        <f>SUMIFS('2. Scope of Works'!$S$10:$S$105,'2. Scope of Works'!$H$10:$H$105,'4. Summary of Resilience Works'!$E16,'2. Scope of Works'!$I$10:$I$105,'4. Summary of Resilience Works'!AA$9)</f>
        <v>0</v>
      </c>
      <c r="AB16" s="50">
        <f>SUMIFS('2. Scope of Works'!$S$10:$S$105,'2. Scope of Works'!$H$10:$H$105,'4. Summary of Resilience Works'!$E16,'2. Scope of Works'!$I$10:$I$105,'4. Summary of Resilience Works'!AB$9)</f>
        <v>0</v>
      </c>
      <c r="AC16" s="50">
        <f>SUMIFS('2. Scope of Works'!$S$10:$S$105,'2. Scope of Works'!$H$10:$H$105,'4. Summary of Resilience Works'!$E16,'2. Scope of Works'!$I$10:$I$105,'4. Summary of Resilience Works'!AC$9)</f>
        <v>0</v>
      </c>
      <c r="AD16" s="50">
        <f>SUMIFS('2. Scope of Works'!$S$10:$S$105,'2. Scope of Works'!$H$10:$H$105,'4. Summary of Resilience Works'!$E16,'2. Scope of Works'!$I$10:$I$105,'4. Summary of Resilience Works'!AD$9)</f>
        <v>0</v>
      </c>
      <c r="AE16" s="50">
        <f>SUMIFS('2. Scope of Works'!$S$10:$S$105,'2. Scope of Works'!$H$10:$H$105,'4. Summary of Resilience Works'!$E16,'2. Scope of Works'!$I$10:$I$105,'4. Summary of Resilience Works'!AE$9)</f>
        <v>0</v>
      </c>
      <c r="AF16" s="50">
        <f>SUMIFS('2. Scope of Works'!$S$10:$S$105,'2. Scope of Works'!$H$10:$H$105,'4. Summary of Resilience Works'!$E16,'2. Scope of Works'!$I$10:$I$105,'4. Summary of Resilience Works'!AF$9)</f>
        <v>0</v>
      </c>
      <c r="AG16" s="50">
        <f>SUMIFS('2. Scope of Works'!$S$10:$S$105,'2. Scope of Works'!$H$10:$H$105,'4. Summary of Resilience Works'!$E16,'2. Scope of Works'!$I$10:$I$105,'4. Summary of Resilience Works'!AG$9)</f>
        <v>0</v>
      </c>
      <c r="AH16" s="50">
        <f>SUMIFS('2. Scope of Works'!$S$10:$S$105,'2. Scope of Works'!$H$10:$H$105,'4. Summary of Resilience Works'!$E16,'2. Scope of Works'!$I$10:$I$105,'4. Summary of Resilience Works'!AH$9)</f>
        <v>0</v>
      </c>
      <c r="AI16" s="50">
        <f>SUMIFS('2. Scope of Works'!$S$10:$S$105,'2. Scope of Works'!$H$10:$H$105,'4. Summary of Resilience Works'!$E16,'2. Scope of Works'!$I$10:$I$105,'4. Summary of Resilience Works'!AI$9)</f>
        <v>0</v>
      </c>
      <c r="AJ16" s="50">
        <f>SUMIFS('2. Scope of Works'!$S$10:$S$105,'2. Scope of Works'!$H$10:$H$105,'4. Summary of Resilience Works'!$E16,'2. Scope of Works'!$I$10:$I$105,'4. Summary of Resilience Works'!AJ$9)</f>
        <v>0</v>
      </c>
      <c r="AK16" s="50">
        <f>SUMIFS('2. Scope of Works'!$S$10:$S$105,'2. Scope of Works'!$H$10:$H$105,'4. Summary of Resilience Works'!$E16,'2. Scope of Works'!$I$10:$I$105,'4. Summary of Resilience Works'!AK$9)</f>
        <v>0</v>
      </c>
      <c r="AL16" s="50">
        <f>SUMIFS('2. Scope of Works'!$S$10:$S$105,'2. Scope of Works'!$H$10:$H$105,'4. Summary of Resilience Works'!$E16,'2. Scope of Works'!$I$10:$I$105,'4. Summary of Resilience Works'!AL$9)</f>
        <v>0</v>
      </c>
      <c r="AM16" s="50">
        <f>SUMIFS('2. Scope of Works'!$S$10:$S$105,'2. Scope of Works'!$H$10:$H$105,'4. Summary of Resilience Works'!$E16,'2. Scope of Works'!$I$10:$I$105,'4. Summary of Resilience Works'!AM$9)</f>
        <v>0</v>
      </c>
      <c r="AN16" s="50">
        <f>SUMIFS('2. Scope of Works'!$S$10:$S$105,'2. Scope of Works'!$H$10:$H$105,'4. Summary of Resilience Works'!$E16,'2. Scope of Works'!$I$10:$I$105,'4. Summary of Resilience Works'!AN$9)</f>
        <v>0</v>
      </c>
      <c r="AO16" s="50">
        <f>SUMIFS('2. Scope of Works'!$S$10:$S$105,'2. Scope of Works'!$H$10:$H$105,'4. Summary of Resilience Works'!$E16,'2. Scope of Works'!$I$10:$I$105,'4. Summary of Resilience Works'!AO$9)</f>
        <v>0</v>
      </c>
      <c r="AP16" s="50">
        <f>SUMIFS('2. Scope of Works'!$S$10:$S$105,'2. Scope of Works'!$H$10:$H$105,'4. Summary of Resilience Works'!$E16,'2. Scope of Works'!$I$10:$I$105,'4. Summary of Resilience Works'!AP$9)</f>
        <v>0</v>
      </c>
      <c r="AQ16" s="50">
        <f>SUMIFS('2. Scope of Works'!$S$10:$S$105,'2. Scope of Works'!$H$10:$H$105,'4. Summary of Resilience Works'!$E16,'2. Scope of Works'!$I$10:$I$105,'4. Summary of Resilience Works'!AQ$9)</f>
        <v>0</v>
      </c>
      <c r="AR16" s="50">
        <f>SUMIFS('2. Scope of Works'!$S$10:$S$105,'2. Scope of Works'!$H$10:$H$105,'4. Summary of Resilience Works'!$E16,'2. Scope of Works'!$I$10:$I$105,'4. Summary of Resilience Works'!AR$9)</f>
        <v>0</v>
      </c>
      <c r="AS16" s="50">
        <f>SUMIFS('2. Scope of Works'!$S$10:$S$105,'2. Scope of Works'!$H$10:$H$105,'4. Summary of Resilience Works'!$E16,'2. Scope of Works'!$I$10:$I$105,'4. Summary of Resilience Works'!AS$9)</f>
        <v>0</v>
      </c>
      <c r="AT16" s="50">
        <f>SUMIFS('2. Scope of Works'!$S$10:$S$105,'2. Scope of Works'!$H$10:$H$105,'4. Summary of Resilience Works'!$E16,'2. Scope of Works'!$I$10:$I$105,'4. Summary of Resilience Works'!AT$9)</f>
        <v>0</v>
      </c>
      <c r="AU16" s="50">
        <f>SUMIFS('2. Scope of Works'!$S$10:$S$105,'2. Scope of Works'!$H$10:$H$105,'4. Summary of Resilience Works'!$E16,'2. Scope of Works'!$I$10:$I$105,'4. Summary of Resilience Works'!AU$9)</f>
        <v>0</v>
      </c>
      <c r="AV16" s="50">
        <f>SUMIFS('2. Scope of Works'!$S$10:$S$105,'2. Scope of Works'!$H$10:$H$105,'4. Summary of Resilience Works'!$E16,'2. Scope of Works'!$I$10:$I$105,'4. Summary of Resilience Works'!AV$9)</f>
        <v>0</v>
      </c>
      <c r="AW16" s="50">
        <f>SUMIFS('2. Scope of Works'!$S$10:$S$105,'2. Scope of Works'!$H$10:$H$105,'4. Summary of Resilience Works'!$E16,'2. Scope of Works'!$I$10:$I$105,'4. Summary of Resilience Works'!AW$9)</f>
        <v>0</v>
      </c>
      <c r="AX16" s="50">
        <f>SUMIFS('2. Scope of Works'!$S$10:$S$105,'2. Scope of Works'!$H$10:$H$105,'4. Summary of Resilience Works'!$E16,'2. Scope of Works'!$I$10:$I$105,'4. Summary of Resilience Works'!AX$9)</f>
        <v>0</v>
      </c>
      <c r="AY16" s="50">
        <f>SUMIFS('2. Scope of Works'!$S$10:$S$105,'2. Scope of Works'!$H$10:$H$105,'4. Summary of Resilience Works'!$E16,'2. Scope of Works'!$I$10:$I$105,'4. Summary of Resilience Works'!AY$9)</f>
        <v>0</v>
      </c>
      <c r="AZ16" s="50">
        <f>SUMIFS('2. Scope of Works'!$S$10:$S$105,'2. Scope of Works'!$H$10:$H$105,'4. Summary of Resilience Works'!$E16,'2. Scope of Works'!$I$10:$I$105,'4. Summary of Resilience Works'!AZ$9)</f>
        <v>0</v>
      </c>
      <c r="BA16" s="50">
        <f>SUMIFS('2. Scope of Works'!$S$10:$S$105,'2. Scope of Works'!$H$10:$H$105,'4. Summary of Resilience Works'!$E16,'2. Scope of Works'!$I$10:$I$105,'4. Summary of Resilience Works'!BA$9)</f>
        <v>0</v>
      </c>
      <c r="BB16" s="50">
        <f>SUMIFS('2. Scope of Works'!$S$10:$S$105,'2. Scope of Works'!$H$10:$H$105,'4. Summary of Resilience Works'!$E16,'2. Scope of Works'!$I$10:$I$105,'4. Summary of Resilience Works'!BB$9)</f>
        <v>0</v>
      </c>
      <c r="BC16" s="50">
        <f>SUMIFS('2. Scope of Works'!$S$10:$S$105,'2. Scope of Works'!$H$10:$H$105,'4. Summary of Resilience Works'!$E16,'2. Scope of Works'!$I$10:$I$105,'4. Summary of Resilience Works'!BC$9)</f>
        <v>0</v>
      </c>
      <c r="BD16" s="50">
        <f>SUMIFS('2. Scope of Works'!$S$10:$S$105,'2. Scope of Works'!$H$10:$H$105,'4. Summary of Resilience Works'!$E16,'2. Scope of Works'!$I$10:$I$105,'4. Summary of Resilience Works'!BD$9)</f>
        <v>0</v>
      </c>
      <c r="BE16" s="50">
        <f>SUMIFS('2. Scope of Works'!$S$10:$S$105,'2. Scope of Works'!$H$10:$H$105,'4. Summary of Resilience Works'!$E16,'2. Scope of Works'!$I$10:$I$105,'4. Summary of Resilience Works'!BE$9)</f>
        <v>0</v>
      </c>
      <c r="BF16" s="50">
        <f>SUMIFS('2. Scope of Works'!$S$10:$S$105,'2. Scope of Works'!$H$10:$H$105,'4. Summary of Resilience Works'!$E16,'2. Scope of Works'!$I$10:$I$105,'4. Summary of Resilience Works'!BF$9)</f>
        <v>0</v>
      </c>
      <c r="BG16" s="50">
        <f>SUMIFS('2. Scope of Works'!$S$10:$S$105,'2. Scope of Works'!$H$10:$H$105,'4. Summary of Resilience Works'!$E16,'2. Scope of Works'!$I$10:$I$105,'4. Summary of Resilience Works'!BG$9)</f>
        <v>0</v>
      </c>
    </row>
    <row r="17" spans="3:59" s="47" customFormat="1" x14ac:dyDescent="0.35">
      <c r="C17" s="171"/>
      <c r="D17" s="172"/>
      <c r="E17" s="1">
        <v>2.02</v>
      </c>
      <c r="F17" s="3" t="s">
        <v>231</v>
      </c>
      <c r="H17" s="48" t="str">
        <f>IF(SUMIF('2. Scope of Works'!$H$10:$H$105,'4. Summary of Resilience Works'!E17,'2. Scope of Works'!$Q$10:$Q$105)=0,"",SUMIF('2. Scope of Works'!$H$10:$H$105,'4. Summary of Resilience Works'!E17,'2. Scope of Works'!$Q$10:$Q$105))</f>
        <v/>
      </c>
      <c r="I17" s="48" t="str">
        <f>IF(SUMIF('2. Scope of Works'!$H$10:$H$105,'4. Summary of Resilience Works'!E17,'2. Scope of Works'!$R$10:$R$105)=0,"",SUMIF('2. Scope of Works'!$H$10:$H$105,'4. Summary of Resilience Works'!E17,'2. Scope of Works'!$R$10:$R$105))</f>
        <v/>
      </c>
      <c r="J17" s="48" t="str">
        <f>IF(SUMIF('2. Scope of Works'!$H$10:$H$105,'4. Summary of Resilience Works'!E17,'2. Scope of Works'!$S$10:$S$105)=0,"",SUMIF('2. Scope of Works'!$H$10:$H$105,'4. Summary of Resilience Works'!E17,'2. Scope of Works'!$S$10:$S$105))</f>
        <v/>
      </c>
      <c r="K17" s="49" t="str">
        <f>IF(SUMIFS('2. Scope of Works'!$S$10:$S$105,'2. Scope of Works'!$H$10:$H$105,$E17,'2. Scope of Works'!$P$10:$P$105,"Y")&gt;0,"Y","")</f>
        <v/>
      </c>
      <c r="O17" s="50">
        <f>SUMIFS('2. Scope of Works'!$S$10:$S$105,'2. Scope of Works'!$H$10:$H$105,'4. Summary of Resilience Works'!$E17,'2. Scope of Works'!$I$10:$I$105,'4. Summary of Resilience Works'!O$9)</f>
        <v>0</v>
      </c>
      <c r="P17" s="50">
        <f>SUMIFS('2. Scope of Works'!$S$10:$S$105,'2. Scope of Works'!$H$10:$H$105,'4. Summary of Resilience Works'!$E17,'2. Scope of Works'!$I$10:$I$105,'4. Summary of Resilience Works'!P$9)</f>
        <v>0</v>
      </c>
      <c r="Q17" s="50">
        <f>SUMIFS('2. Scope of Works'!$S$10:$S$105,'2. Scope of Works'!$H$10:$H$105,'4. Summary of Resilience Works'!$E17,'2. Scope of Works'!$I$10:$I$105,'4. Summary of Resilience Works'!Q$9)</f>
        <v>0</v>
      </c>
      <c r="R17" s="50">
        <f>SUMIFS('2. Scope of Works'!$S$10:$S$105,'2. Scope of Works'!$H$10:$H$105,'4. Summary of Resilience Works'!$E17,'2. Scope of Works'!$I$10:$I$105,'4. Summary of Resilience Works'!R$9)</f>
        <v>0</v>
      </c>
      <c r="S17" s="50">
        <f>SUMIFS('2. Scope of Works'!$S$10:$S$105,'2. Scope of Works'!$H$10:$H$105,'4. Summary of Resilience Works'!$E17,'2. Scope of Works'!$I$10:$I$105,'4. Summary of Resilience Works'!S$9)</f>
        <v>0</v>
      </c>
      <c r="T17" s="50">
        <f>SUMIFS('2. Scope of Works'!$S$10:$S$105,'2. Scope of Works'!$H$10:$H$105,'4. Summary of Resilience Works'!$E17,'2. Scope of Works'!$I$10:$I$105,'4. Summary of Resilience Works'!T$9)</f>
        <v>0</v>
      </c>
      <c r="U17" s="50">
        <f>SUMIFS('2. Scope of Works'!$S$10:$S$105,'2. Scope of Works'!$H$10:$H$105,'4. Summary of Resilience Works'!$E17,'2. Scope of Works'!$I$10:$I$105,'4. Summary of Resilience Works'!U$9)</f>
        <v>0</v>
      </c>
      <c r="V17" s="50">
        <f>SUMIFS('2. Scope of Works'!$S$10:$S$105,'2. Scope of Works'!$H$10:$H$105,'4. Summary of Resilience Works'!$E17,'2. Scope of Works'!$I$10:$I$105,'4. Summary of Resilience Works'!V$9)</f>
        <v>0</v>
      </c>
      <c r="W17" s="50">
        <f>SUMIFS('2. Scope of Works'!$S$10:$S$105,'2. Scope of Works'!$H$10:$H$105,'4. Summary of Resilience Works'!$E17,'2. Scope of Works'!$I$10:$I$105,'4. Summary of Resilience Works'!W$9)</f>
        <v>0</v>
      </c>
      <c r="X17" s="50">
        <f>SUMIFS('2. Scope of Works'!$S$10:$S$105,'2. Scope of Works'!$H$10:$H$105,'4. Summary of Resilience Works'!$E17,'2. Scope of Works'!$I$10:$I$105,'4. Summary of Resilience Works'!X$9)</f>
        <v>0</v>
      </c>
      <c r="Y17" s="50">
        <f>SUMIFS('2. Scope of Works'!$S$10:$S$105,'2. Scope of Works'!$H$10:$H$105,'4. Summary of Resilience Works'!$E17,'2. Scope of Works'!$I$10:$I$105,'4. Summary of Resilience Works'!Y$9)</f>
        <v>0</v>
      </c>
      <c r="Z17" s="50">
        <f>SUMIFS('2. Scope of Works'!$S$10:$S$105,'2. Scope of Works'!$H$10:$H$105,'4. Summary of Resilience Works'!$E17,'2. Scope of Works'!$I$10:$I$105,'4. Summary of Resilience Works'!Z$9)</f>
        <v>0</v>
      </c>
      <c r="AA17" s="50">
        <f>SUMIFS('2. Scope of Works'!$S$10:$S$105,'2. Scope of Works'!$H$10:$H$105,'4. Summary of Resilience Works'!$E17,'2. Scope of Works'!$I$10:$I$105,'4. Summary of Resilience Works'!AA$9)</f>
        <v>0</v>
      </c>
      <c r="AB17" s="50">
        <f>SUMIFS('2. Scope of Works'!$S$10:$S$105,'2. Scope of Works'!$H$10:$H$105,'4. Summary of Resilience Works'!$E17,'2. Scope of Works'!$I$10:$I$105,'4. Summary of Resilience Works'!AB$9)</f>
        <v>0</v>
      </c>
      <c r="AC17" s="50">
        <f>SUMIFS('2. Scope of Works'!$S$10:$S$105,'2. Scope of Works'!$H$10:$H$105,'4. Summary of Resilience Works'!$E17,'2. Scope of Works'!$I$10:$I$105,'4. Summary of Resilience Works'!AC$9)</f>
        <v>0</v>
      </c>
      <c r="AD17" s="50">
        <f>SUMIFS('2. Scope of Works'!$S$10:$S$105,'2. Scope of Works'!$H$10:$H$105,'4. Summary of Resilience Works'!$E17,'2. Scope of Works'!$I$10:$I$105,'4. Summary of Resilience Works'!AD$9)</f>
        <v>0</v>
      </c>
      <c r="AE17" s="50">
        <f>SUMIFS('2. Scope of Works'!$S$10:$S$105,'2. Scope of Works'!$H$10:$H$105,'4. Summary of Resilience Works'!$E17,'2. Scope of Works'!$I$10:$I$105,'4. Summary of Resilience Works'!AE$9)</f>
        <v>0</v>
      </c>
      <c r="AF17" s="50">
        <f>SUMIFS('2. Scope of Works'!$S$10:$S$105,'2. Scope of Works'!$H$10:$H$105,'4. Summary of Resilience Works'!$E17,'2. Scope of Works'!$I$10:$I$105,'4. Summary of Resilience Works'!AF$9)</f>
        <v>0</v>
      </c>
      <c r="AG17" s="50">
        <f>SUMIFS('2. Scope of Works'!$S$10:$S$105,'2. Scope of Works'!$H$10:$H$105,'4. Summary of Resilience Works'!$E17,'2. Scope of Works'!$I$10:$I$105,'4. Summary of Resilience Works'!AG$9)</f>
        <v>0</v>
      </c>
      <c r="AH17" s="50">
        <f>SUMIFS('2. Scope of Works'!$S$10:$S$105,'2. Scope of Works'!$H$10:$H$105,'4. Summary of Resilience Works'!$E17,'2. Scope of Works'!$I$10:$I$105,'4. Summary of Resilience Works'!AH$9)</f>
        <v>0</v>
      </c>
      <c r="AI17" s="50">
        <f>SUMIFS('2. Scope of Works'!$S$10:$S$105,'2. Scope of Works'!$H$10:$H$105,'4. Summary of Resilience Works'!$E17,'2. Scope of Works'!$I$10:$I$105,'4. Summary of Resilience Works'!AI$9)</f>
        <v>0</v>
      </c>
      <c r="AJ17" s="50">
        <f>SUMIFS('2. Scope of Works'!$S$10:$S$105,'2. Scope of Works'!$H$10:$H$105,'4. Summary of Resilience Works'!$E17,'2. Scope of Works'!$I$10:$I$105,'4. Summary of Resilience Works'!AJ$9)</f>
        <v>0</v>
      </c>
      <c r="AK17" s="50">
        <f>SUMIFS('2. Scope of Works'!$S$10:$S$105,'2. Scope of Works'!$H$10:$H$105,'4. Summary of Resilience Works'!$E17,'2. Scope of Works'!$I$10:$I$105,'4. Summary of Resilience Works'!AK$9)</f>
        <v>0</v>
      </c>
      <c r="AL17" s="50">
        <f>SUMIFS('2. Scope of Works'!$S$10:$S$105,'2. Scope of Works'!$H$10:$H$105,'4. Summary of Resilience Works'!$E17,'2. Scope of Works'!$I$10:$I$105,'4. Summary of Resilience Works'!AL$9)</f>
        <v>0</v>
      </c>
      <c r="AM17" s="50">
        <f>SUMIFS('2. Scope of Works'!$S$10:$S$105,'2. Scope of Works'!$H$10:$H$105,'4. Summary of Resilience Works'!$E17,'2. Scope of Works'!$I$10:$I$105,'4. Summary of Resilience Works'!AM$9)</f>
        <v>0</v>
      </c>
      <c r="AN17" s="50">
        <f>SUMIFS('2. Scope of Works'!$S$10:$S$105,'2. Scope of Works'!$H$10:$H$105,'4. Summary of Resilience Works'!$E17,'2. Scope of Works'!$I$10:$I$105,'4. Summary of Resilience Works'!AN$9)</f>
        <v>0</v>
      </c>
      <c r="AO17" s="50">
        <f>SUMIFS('2. Scope of Works'!$S$10:$S$105,'2. Scope of Works'!$H$10:$H$105,'4. Summary of Resilience Works'!$E17,'2. Scope of Works'!$I$10:$I$105,'4. Summary of Resilience Works'!AO$9)</f>
        <v>0</v>
      </c>
      <c r="AP17" s="50">
        <f>SUMIFS('2. Scope of Works'!$S$10:$S$105,'2. Scope of Works'!$H$10:$H$105,'4. Summary of Resilience Works'!$E17,'2. Scope of Works'!$I$10:$I$105,'4. Summary of Resilience Works'!AP$9)</f>
        <v>0</v>
      </c>
      <c r="AQ17" s="50">
        <f>SUMIFS('2. Scope of Works'!$S$10:$S$105,'2. Scope of Works'!$H$10:$H$105,'4. Summary of Resilience Works'!$E17,'2. Scope of Works'!$I$10:$I$105,'4. Summary of Resilience Works'!AQ$9)</f>
        <v>0</v>
      </c>
      <c r="AR17" s="50">
        <f>SUMIFS('2. Scope of Works'!$S$10:$S$105,'2. Scope of Works'!$H$10:$H$105,'4. Summary of Resilience Works'!$E17,'2. Scope of Works'!$I$10:$I$105,'4. Summary of Resilience Works'!AR$9)</f>
        <v>0</v>
      </c>
      <c r="AS17" s="50">
        <f>SUMIFS('2. Scope of Works'!$S$10:$S$105,'2. Scope of Works'!$H$10:$H$105,'4. Summary of Resilience Works'!$E17,'2. Scope of Works'!$I$10:$I$105,'4. Summary of Resilience Works'!AS$9)</f>
        <v>0</v>
      </c>
      <c r="AT17" s="50">
        <f>SUMIFS('2. Scope of Works'!$S$10:$S$105,'2. Scope of Works'!$H$10:$H$105,'4. Summary of Resilience Works'!$E17,'2. Scope of Works'!$I$10:$I$105,'4. Summary of Resilience Works'!AT$9)</f>
        <v>0</v>
      </c>
      <c r="AU17" s="50">
        <f>SUMIFS('2. Scope of Works'!$S$10:$S$105,'2. Scope of Works'!$H$10:$H$105,'4. Summary of Resilience Works'!$E17,'2. Scope of Works'!$I$10:$I$105,'4. Summary of Resilience Works'!AU$9)</f>
        <v>0</v>
      </c>
      <c r="AV17" s="50">
        <f>SUMIFS('2. Scope of Works'!$S$10:$S$105,'2. Scope of Works'!$H$10:$H$105,'4. Summary of Resilience Works'!$E17,'2. Scope of Works'!$I$10:$I$105,'4. Summary of Resilience Works'!AV$9)</f>
        <v>0</v>
      </c>
      <c r="AW17" s="50">
        <f>SUMIFS('2. Scope of Works'!$S$10:$S$105,'2. Scope of Works'!$H$10:$H$105,'4. Summary of Resilience Works'!$E17,'2. Scope of Works'!$I$10:$I$105,'4. Summary of Resilience Works'!AW$9)</f>
        <v>0</v>
      </c>
      <c r="AX17" s="50">
        <f>SUMIFS('2. Scope of Works'!$S$10:$S$105,'2. Scope of Works'!$H$10:$H$105,'4. Summary of Resilience Works'!$E17,'2. Scope of Works'!$I$10:$I$105,'4. Summary of Resilience Works'!AX$9)</f>
        <v>0</v>
      </c>
      <c r="AY17" s="50">
        <f>SUMIFS('2. Scope of Works'!$S$10:$S$105,'2. Scope of Works'!$H$10:$H$105,'4. Summary of Resilience Works'!$E17,'2. Scope of Works'!$I$10:$I$105,'4. Summary of Resilience Works'!AY$9)</f>
        <v>0</v>
      </c>
      <c r="AZ17" s="50">
        <f>SUMIFS('2. Scope of Works'!$S$10:$S$105,'2. Scope of Works'!$H$10:$H$105,'4. Summary of Resilience Works'!$E17,'2. Scope of Works'!$I$10:$I$105,'4. Summary of Resilience Works'!AZ$9)</f>
        <v>0</v>
      </c>
      <c r="BA17" s="50">
        <f>SUMIFS('2. Scope of Works'!$S$10:$S$105,'2. Scope of Works'!$H$10:$H$105,'4. Summary of Resilience Works'!$E17,'2. Scope of Works'!$I$10:$I$105,'4. Summary of Resilience Works'!BA$9)</f>
        <v>0</v>
      </c>
      <c r="BB17" s="50">
        <f>SUMIFS('2. Scope of Works'!$S$10:$S$105,'2. Scope of Works'!$H$10:$H$105,'4. Summary of Resilience Works'!$E17,'2. Scope of Works'!$I$10:$I$105,'4. Summary of Resilience Works'!BB$9)</f>
        <v>0</v>
      </c>
      <c r="BC17" s="50">
        <f>SUMIFS('2. Scope of Works'!$S$10:$S$105,'2. Scope of Works'!$H$10:$H$105,'4. Summary of Resilience Works'!$E17,'2. Scope of Works'!$I$10:$I$105,'4. Summary of Resilience Works'!BC$9)</f>
        <v>0</v>
      </c>
      <c r="BD17" s="50">
        <f>SUMIFS('2. Scope of Works'!$S$10:$S$105,'2. Scope of Works'!$H$10:$H$105,'4. Summary of Resilience Works'!$E17,'2. Scope of Works'!$I$10:$I$105,'4. Summary of Resilience Works'!BD$9)</f>
        <v>0</v>
      </c>
      <c r="BE17" s="50">
        <f>SUMIFS('2. Scope of Works'!$S$10:$S$105,'2. Scope of Works'!$H$10:$H$105,'4. Summary of Resilience Works'!$E17,'2. Scope of Works'!$I$10:$I$105,'4. Summary of Resilience Works'!BE$9)</f>
        <v>0</v>
      </c>
      <c r="BF17" s="50">
        <f>SUMIFS('2. Scope of Works'!$S$10:$S$105,'2. Scope of Works'!$H$10:$H$105,'4. Summary of Resilience Works'!$E17,'2. Scope of Works'!$I$10:$I$105,'4. Summary of Resilience Works'!BF$9)</f>
        <v>0</v>
      </c>
      <c r="BG17" s="50">
        <f>SUMIFS('2. Scope of Works'!$S$10:$S$105,'2. Scope of Works'!$H$10:$H$105,'4. Summary of Resilience Works'!$E17,'2. Scope of Works'!$I$10:$I$105,'4. Summary of Resilience Works'!BG$9)</f>
        <v>0</v>
      </c>
    </row>
    <row r="18" spans="3:59" s="47" customFormat="1" x14ac:dyDescent="0.35">
      <c r="C18" s="171"/>
      <c r="D18" s="172"/>
      <c r="E18" s="1">
        <v>2.0299999999999998</v>
      </c>
      <c r="F18" s="3" t="s">
        <v>232</v>
      </c>
      <c r="H18" s="48" t="str">
        <f>IF(SUMIF('2. Scope of Works'!$H$10:$H$105,'4. Summary of Resilience Works'!E18,'2. Scope of Works'!$Q$10:$Q$105)=0,"",SUMIF('2. Scope of Works'!$H$10:$H$105,'4. Summary of Resilience Works'!E18,'2. Scope of Works'!$Q$10:$Q$105))</f>
        <v/>
      </c>
      <c r="I18" s="48" t="str">
        <f>IF(SUMIF('2. Scope of Works'!$H$10:$H$105,'4. Summary of Resilience Works'!E18,'2. Scope of Works'!$R$10:$R$105)=0,"",SUMIF('2. Scope of Works'!$H$10:$H$105,'4. Summary of Resilience Works'!E18,'2. Scope of Works'!$R$10:$R$105))</f>
        <v/>
      </c>
      <c r="J18" s="48" t="str">
        <f>IF(SUMIF('2. Scope of Works'!$H$10:$H$105,'4. Summary of Resilience Works'!E18,'2. Scope of Works'!$S$10:$S$105)=0,"",SUMIF('2. Scope of Works'!$H$10:$H$105,'4. Summary of Resilience Works'!E18,'2. Scope of Works'!$S$10:$S$105))</f>
        <v/>
      </c>
      <c r="K18" s="49" t="str">
        <f>IF(SUMIFS('2. Scope of Works'!$S$10:$S$105,'2. Scope of Works'!$H$10:$H$105,$E18,'2. Scope of Works'!$P$10:$P$105,"Y")&gt;0,"Y","")</f>
        <v/>
      </c>
      <c r="O18" s="50">
        <f>SUMIFS('2. Scope of Works'!$S$10:$S$105,'2. Scope of Works'!$H$10:$H$105,'4. Summary of Resilience Works'!$E18,'2. Scope of Works'!$I$10:$I$105,'4. Summary of Resilience Works'!O$9)</f>
        <v>0</v>
      </c>
      <c r="P18" s="50">
        <f>SUMIFS('2. Scope of Works'!$S$10:$S$105,'2. Scope of Works'!$H$10:$H$105,'4. Summary of Resilience Works'!$E18,'2. Scope of Works'!$I$10:$I$105,'4. Summary of Resilience Works'!P$9)</f>
        <v>0</v>
      </c>
      <c r="Q18" s="50">
        <f>SUMIFS('2. Scope of Works'!$S$10:$S$105,'2. Scope of Works'!$H$10:$H$105,'4. Summary of Resilience Works'!$E18,'2. Scope of Works'!$I$10:$I$105,'4. Summary of Resilience Works'!Q$9)</f>
        <v>0</v>
      </c>
      <c r="R18" s="50">
        <f>SUMIFS('2. Scope of Works'!$S$10:$S$105,'2. Scope of Works'!$H$10:$H$105,'4. Summary of Resilience Works'!$E18,'2. Scope of Works'!$I$10:$I$105,'4. Summary of Resilience Works'!R$9)</f>
        <v>0</v>
      </c>
      <c r="S18" s="50">
        <f>SUMIFS('2. Scope of Works'!$S$10:$S$105,'2. Scope of Works'!$H$10:$H$105,'4. Summary of Resilience Works'!$E18,'2. Scope of Works'!$I$10:$I$105,'4. Summary of Resilience Works'!S$9)</f>
        <v>0</v>
      </c>
      <c r="T18" s="50">
        <f>SUMIFS('2. Scope of Works'!$S$10:$S$105,'2. Scope of Works'!$H$10:$H$105,'4. Summary of Resilience Works'!$E18,'2. Scope of Works'!$I$10:$I$105,'4. Summary of Resilience Works'!T$9)</f>
        <v>0</v>
      </c>
      <c r="U18" s="50">
        <f>SUMIFS('2. Scope of Works'!$S$10:$S$105,'2. Scope of Works'!$H$10:$H$105,'4. Summary of Resilience Works'!$E18,'2. Scope of Works'!$I$10:$I$105,'4. Summary of Resilience Works'!U$9)</f>
        <v>0</v>
      </c>
      <c r="V18" s="50">
        <f>SUMIFS('2. Scope of Works'!$S$10:$S$105,'2. Scope of Works'!$H$10:$H$105,'4. Summary of Resilience Works'!$E18,'2. Scope of Works'!$I$10:$I$105,'4. Summary of Resilience Works'!V$9)</f>
        <v>0</v>
      </c>
      <c r="W18" s="50">
        <f>SUMIFS('2. Scope of Works'!$S$10:$S$105,'2. Scope of Works'!$H$10:$H$105,'4. Summary of Resilience Works'!$E18,'2. Scope of Works'!$I$10:$I$105,'4. Summary of Resilience Works'!W$9)</f>
        <v>0</v>
      </c>
      <c r="X18" s="50">
        <f>SUMIFS('2. Scope of Works'!$S$10:$S$105,'2. Scope of Works'!$H$10:$H$105,'4. Summary of Resilience Works'!$E18,'2. Scope of Works'!$I$10:$I$105,'4. Summary of Resilience Works'!X$9)</f>
        <v>0</v>
      </c>
      <c r="Y18" s="50">
        <f>SUMIFS('2. Scope of Works'!$S$10:$S$105,'2. Scope of Works'!$H$10:$H$105,'4. Summary of Resilience Works'!$E18,'2. Scope of Works'!$I$10:$I$105,'4. Summary of Resilience Works'!Y$9)</f>
        <v>0</v>
      </c>
      <c r="Z18" s="50">
        <f>SUMIFS('2. Scope of Works'!$S$10:$S$105,'2. Scope of Works'!$H$10:$H$105,'4. Summary of Resilience Works'!$E18,'2. Scope of Works'!$I$10:$I$105,'4. Summary of Resilience Works'!Z$9)</f>
        <v>0</v>
      </c>
      <c r="AA18" s="50">
        <f>SUMIFS('2. Scope of Works'!$S$10:$S$105,'2. Scope of Works'!$H$10:$H$105,'4. Summary of Resilience Works'!$E18,'2. Scope of Works'!$I$10:$I$105,'4. Summary of Resilience Works'!AA$9)</f>
        <v>0</v>
      </c>
      <c r="AB18" s="50">
        <f>SUMIFS('2. Scope of Works'!$S$10:$S$105,'2. Scope of Works'!$H$10:$H$105,'4. Summary of Resilience Works'!$E18,'2. Scope of Works'!$I$10:$I$105,'4. Summary of Resilience Works'!AB$9)</f>
        <v>0</v>
      </c>
      <c r="AC18" s="50">
        <f>SUMIFS('2. Scope of Works'!$S$10:$S$105,'2. Scope of Works'!$H$10:$H$105,'4. Summary of Resilience Works'!$E18,'2. Scope of Works'!$I$10:$I$105,'4. Summary of Resilience Works'!AC$9)</f>
        <v>0</v>
      </c>
      <c r="AD18" s="50">
        <f>SUMIFS('2. Scope of Works'!$S$10:$S$105,'2. Scope of Works'!$H$10:$H$105,'4. Summary of Resilience Works'!$E18,'2. Scope of Works'!$I$10:$I$105,'4. Summary of Resilience Works'!AD$9)</f>
        <v>0</v>
      </c>
      <c r="AE18" s="50">
        <f>SUMIFS('2. Scope of Works'!$S$10:$S$105,'2. Scope of Works'!$H$10:$H$105,'4. Summary of Resilience Works'!$E18,'2. Scope of Works'!$I$10:$I$105,'4. Summary of Resilience Works'!AE$9)</f>
        <v>0</v>
      </c>
      <c r="AF18" s="50">
        <f>SUMIFS('2. Scope of Works'!$S$10:$S$105,'2. Scope of Works'!$H$10:$H$105,'4. Summary of Resilience Works'!$E18,'2. Scope of Works'!$I$10:$I$105,'4. Summary of Resilience Works'!AF$9)</f>
        <v>0</v>
      </c>
      <c r="AG18" s="50">
        <f>SUMIFS('2. Scope of Works'!$S$10:$S$105,'2. Scope of Works'!$H$10:$H$105,'4. Summary of Resilience Works'!$E18,'2. Scope of Works'!$I$10:$I$105,'4. Summary of Resilience Works'!AG$9)</f>
        <v>0</v>
      </c>
      <c r="AH18" s="50">
        <f>SUMIFS('2. Scope of Works'!$S$10:$S$105,'2. Scope of Works'!$H$10:$H$105,'4. Summary of Resilience Works'!$E18,'2. Scope of Works'!$I$10:$I$105,'4. Summary of Resilience Works'!AH$9)</f>
        <v>0</v>
      </c>
      <c r="AI18" s="50">
        <f>SUMIFS('2. Scope of Works'!$S$10:$S$105,'2. Scope of Works'!$H$10:$H$105,'4. Summary of Resilience Works'!$E18,'2. Scope of Works'!$I$10:$I$105,'4. Summary of Resilience Works'!AI$9)</f>
        <v>0</v>
      </c>
      <c r="AJ18" s="50">
        <f>SUMIFS('2. Scope of Works'!$S$10:$S$105,'2. Scope of Works'!$H$10:$H$105,'4. Summary of Resilience Works'!$E18,'2. Scope of Works'!$I$10:$I$105,'4. Summary of Resilience Works'!AJ$9)</f>
        <v>0</v>
      </c>
      <c r="AK18" s="50">
        <f>SUMIFS('2. Scope of Works'!$S$10:$S$105,'2. Scope of Works'!$H$10:$H$105,'4. Summary of Resilience Works'!$E18,'2. Scope of Works'!$I$10:$I$105,'4. Summary of Resilience Works'!AK$9)</f>
        <v>0</v>
      </c>
      <c r="AL18" s="50">
        <f>SUMIFS('2. Scope of Works'!$S$10:$S$105,'2. Scope of Works'!$H$10:$H$105,'4. Summary of Resilience Works'!$E18,'2. Scope of Works'!$I$10:$I$105,'4. Summary of Resilience Works'!AL$9)</f>
        <v>0</v>
      </c>
      <c r="AM18" s="50">
        <f>SUMIFS('2. Scope of Works'!$S$10:$S$105,'2. Scope of Works'!$H$10:$H$105,'4. Summary of Resilience Works'!$E18,'2. Scope of Works'!$I$10:$I$105,'4. Summary of Resilience Works'!AM$9)</f>
        <v>0</v>
      </c>
      <c r="AN18" s="50">
        <f>SUMIFS('2. Scope of Works'!$S$10:$S$105,'2. Scope of Works'!$H$10:$H$105,'4. Summary of Resilience Works'!$E18,'2. Scope of Works'!$I$10:$I$105,'4. Summary of Resilience Works'!AN$9)</f>
        <v>0</v>
      </c>
      <c r="AO18" s="50">
        <f>SUMIFS('2. Scope of Works'!$S$10:$S$105,'2. Scope of Works'!$H$10:$H$105,'4. Summary of Resilience Works'!$E18,'2. Scope of Works'!$I$10:$I$105,'4. Summary of Resilience Works'!AO$9)</f>
        <v>0</v>
      </c>
      <c r="AP18" s="50">
        <f>SUMIFS('2. Scope of Works'!$S$10:$S$105,'2. Scope of Works'!$H$10:$H$105,'4. Summary of Resilience Works'!$E18,'2. Scope of Works'!$I$10:$I$105,'4. Summary of Resilience Works'!AP$9)</f>
        <v>0</v>
      </c>
      <c r="AQ18" s="50">
        <f>SUMIFS('2. Scope of Works'!$S$10:$S$105,'2. Scope of Works'!$H$10:$H$105,'4. Summary of Resilience Works'!$E18,'2. Scope of Works'!$I$10:$I$105,'4. Summary of Resilience Works'!AQ$9)</f>
        <v>0</v>
      </c>
      <c r="AR18" s="50">
        <f>SUMIFS('2. Scope of Works'!$S$10:$S$105,'2. Scope of Works'!$H$10:$H$105,'4. Summary of Resilience Works'!$E18,'2. Scope of Works'!$I$10:$I$105,'4. Summary of Resilience Works'!AR$9)</f>
        <v>0</v>
      </c>
      <c r="AS18" s="50">
        <f>SUMIFS('2. Scope of Works'!$S$10:$S$105,'2. Scope of Works'!$H$10:$H$105,'4. Summary of Resilience Works'!$E18,'2. Scope of Works'!$I$10:$I$105,'4. Summary of Resilience Works'!AS$9)</f>
        <v>0</v>
      </c>
      <c r="AT18" s="50">
        <f>SUMIFS('2. Scope of Works'!$S$10:$S$105,'2. Scope of Works'!$H$10:$H$105,'4. Summary of Resilience Works'!$E18,'2. Scope of Works'!$I$10:$I$105,'4. Summary of Resilience Works'!AT$9)</f>
        <v>0</v>
      </c>
      <c r="AU18" s="50">
        <f>SUMIFS('2. Scope of Works'!$S$10:$S$105,'2. Scope of Works'!$H$10:$H$105,'4. Summary of Resilience Works'!$E18,'2. Scope of Works'!$I$10:$I$105,'4. Summary of Resilience Works'!AU$9)</f>
        <v>0</v>
      </c>
      <c r="AV18" s="50">
        <f>SUMIFS('2. Scope of Works'!$S$10:$S$105,'2. Scope of Works'!$H$10:$H$105,'4. Summary of Resilience Works'!$E18,'2. Scope of Works'!$I$10:$I$105,'4. Summary of Resilience Works'!AV$9)</f>
        <v>0</v>
      </c>
      <c r="AW18" s="50">
        <f>SUMIFS('2. Scope of Works'!$S$10:$S$105,'2. Scope of Works'!$H$10:$H$105,'4. Summary of Resilience Works'!$E18,'2. Scope of Works'!$I$10:$I$105,'4. Summary of Resilience Works'!AW$9)</f>
        <v>0</v>
      </c>
      <c r="AX18" s="50">
        <f>SUMIFS('2. Scope of Works'!$S$10:$S$105,'2. Scope of Works'!$H$10:$H$105,'4. Summary of Resilience Works'!$E18,'2. Scope of Works'!$I$10:$I$105,'4. Summary of Resilience Works'!AX$9)</f>
        <v>0</v>
      </c>
      <c r="AY18" s="50">
        <f>SUMIFS('2. Scope of Works'!$S$10:$S$105,'2. Scope of Works'!$H$10:$H$105,'4. Summary of Resilience Works'!$E18,'2. Scope of Works'!$I$10:$I$105,'4. Summary of Resilience Works'!AY$9)</f>
        <v>0</v>
      </c>
      <c r="AZ18" s="50">
        <f>SUMIFS('2. Scope of Works'!$S$10:$S$105,'2. Scope of Works'!$H$10:$H$105,'4. Summary of Resilience Works'!$E18,'2. Scope of Works'!$I$10:$I$105,'4. Summary of Resilience Works'!AZ$9)</f>
        <v>0</v>
      </c>
      <c r="BA18" s="50">
        <f>SUMIFS('2. Scope of Works'!$S$10:$S$105,'2. Scope of Works'!$H$10:$H$105,'4. Summary of Resilience Works'!$E18,'2. Scope of Works'!$I$10:$I$105,'4. Summary of Resilience Works'!BA$9)</f>
        <v>0</v>
      </c>
      <c r="BB18" s="50">
        <f>SUMIFS('2. Scope of Works'!$S$10:$S$105,'2. Scope of Works'!$H$10:$H$105,'4. Summary of Resilience Works'!$E18,'2. Scope of Works'!$I$10:$I$105,'4. Summary of Resilience Works'!BB$9)</f>
        <v>0</v>
      </c>
      <c r="BC18" s="50">
        <f>SUMIFS('2. Scope of Works'!$S$10:$S$105,'2. Scope of Works'!$H$10:$H$105,'4. Summary of Resilience Works'!$E18,'2. Scope of Works'!$I$10:$I$105,'4. Summary of Resilience Works'!BC$9)</f>
        <v>0</v>
      </c>
      <c r="BD18" s="50">
        <f>SUMIFS('2. Scope of Works'!$S$10:$S$105,'2. Scope of Works'!$H$10:$H$105,'4. Summary of Resilience Works'!$E18,'2. Scope of Works'!$I$10:$I$105,'4. Summary of Resilience Works'!BD$9)</f>
        <v>0</v>
      </c>
      <c r="BE18" s="50">
        <f>SUMIFS('2. Scope of Works'!$S$10:$S$105,'2. Scope of Works'!$H$10:$H$105,'4. Summary of Resilience Works'!$E18,'2. Scope of Works'!$I$10:$I$105,'4. Summary of Resilience Works'!BE$9)</f>
        <v>0</v>
      </c>
      <c r="BF18" s="50">
        <f>SUMIFS('2. Scope of Works'!$S$10:$S$105,'2. Scope of Works'!$H$10:$H$105,'4. Summary of Resilience Works'!$E18,'2. Scope of Works'!$I$10:$I$105,'4. Summary of Resilience Works'!BF$9)</f>
        <v>0</v>
      </c>
      <c r="BG18" s="50">
        <f>SUMIFS('2. Scope of Works'!$S$10:$S$105,'2. Scope of Works'!$H$10:$H$105,'4. Summary of Resilience Works'!$E18,'2. Scope of Works'!$I$10:$I$105,'4. Summary of Resilience Works'!BG$9)</f>
        <v>0</v>
      </c>
    </row>
    <row r="19" spans="3:59" s="47" customFormat="1" ht="18.75" customHeight="1" x14ac:dyDescent="0.35">
      <c r="C19" s="171"/>
      <c r="D19" s="172"/>
      <c r="E19" s="1">
        <v>2.04</v>
      </c>
      <c r="F19" s="3" t="s">
        <v>233</v>
      </c>
      <c r="H19" s="48" t="str">
        <f>IF(SUMIF('2. Scope of Works'!$H$10:$H$105,'4. Summary of Resilience Works'!E19,'2. Scope of Works'!$Q$10:$Q$105)=0,"",SUMIF('2. Scope of Works'!$H$10:$H$105,'4. Summary of Resilience Works'!E19,'2. Scope of Works'!$Q$10:$Q$105))</f>
        <v/>
      </c>
      <c r="I19" s="48" t="str">
        <f>IF(SUMIF('2. Scope of Works'!$H$10:$H$105,'4. Summary of Resilience Works'!E19,'2. Scope of Works'!$R$10:$R$105)=0,"",SUMIF('2. Scope of Works'!$H$10:$H$105,'4. Summary of Resilience Works'!E19,'2. Scope of Works'!$R$10:$R$105))</f>
        <v/>
      </c>
      <c r="J19" s="48" t="str">
        <f>IF(SUMIF('2. Scope of Works'!$H$10:$H$105,'4. Summary of Resilience Works'!E19,'2. Scope of Works'!$S$10:$S$105)=0,"",SUMIF('2. Scope of Works'!$H$10:$H$105,'4. Summary of Resilience Works'!E19,'2. Scope of Works'!$S$10:$S$105))</f>
        <v/>
      </c>
      <c r="K19" s="49" t="str">
        <f>IF(SUMIFS('2. Scope of Works'!$S$10:$S$105,'2. Scope of Works'!$H$10:$H$105,$E19,'2. Scope of Works'!$P$10:$P$105,"Y")&gt;0,"Y","")</f>
        <v/>
      </c>
      <c r="O19" s="50">
        <f>SUMIFS('2. Scope of Works'!$S$10:$S$105,'2. Scope of Works'!$H$10:$H$105,'4. Summary of Resilience Works'!$E19,'2. Scope of Works'!$I$10:$I$105,'4. Summary of Resilience Works'!O$9)</f>
        <v>0</v>
      </c>
      <c r="P19" s="50">
        <f>SUMIFS('2. Scope of Works'!$S$10:$S$105,'2. Scope of Works'!$H$10:$H$105,'4. Summary of Resilience Works'!$E19,'2. Scope of Works'!$I$10:$I$105,'4. Summary of Resilience Works'!P$9)</f>
        <v>0</v>
      </c>
      <c r="Q19" s="50">
        <f>SUMIFS('2. Scope of Works'!$S$10:$S$105,'2. Scope of Works'!$H$10:$H$105,'4. Summary of Resilience Works'!$E19,'2. Scope of Works'!$I$10:$I$105,'4. Summary of Resilience Works'!Q$9)</f>
        <v>0</v>
      </c>
      <c r="R19" s="50">
        <f>SUMIFS('2. Scope of Works'!$S$10:$S$105,'2. Scope of Works'!$H$10:$H$105,'4. Summary of Resilience Works'!$E19,'2. Scope of Works'!$I$10:$I$105,'4. Summary of Resilience Works'!R$9)</f>
        <v>0</v>
      </c>
      <c r="S19" s="50">
        <f>SUMIFS('2. Scope of Works'!$S$10:$S$105,'2. Scope of Works'!$H$10:$H$105,'4. Summary of Resilience Works'!$E19,'2. Scope of Works'!$I$10:$I$105,'4. Summary of Resilience Works'!S$9)</f>
        <v>0</v>
      </c>
      <c r="T19" s="50">
        <f>SUMIFS('2. Scope of Works'!$S$10:$S$105,'2. Scope of Works'!$H$10:$H$105,'4. Summary of Resilience Works'!$E19,'2. Scope of Works'!$I$10:$I$105,'4. Summary of Resilience Works'!T$9)</f>
        <v>0</v>
      </c>
      <c r="U19" s="50">
        <f>SUMIFS('2. Scope of Works'!$S$10:$S$105,'2. Scope of Works'!$H$10:$H$105,'4. Summary of Resilience Works'!$E19,'2. Scope of Works'!$I$10:$I$105,'4. Summary of Resilience Works'!U$9)</f>
        <v>0</v>
      </c>
      <c r="V19" s="50">
        <f>SUMIFS('2. Scope of Works'!$S$10:$S$105,'2. Scope of Works'!$H$10:$H$105,'4. Summary of Resilience Works'!$E19,'2. Scope of Works'!$I$10:$I$105,'4. Summary of Resilience Works'!V$9)</f>
        <v>0</v>
      </c>
      <c r="W19" s="50">
        <f>SUMIFS('2. Scope of Works'!$S$10:$S$105,'2. Scope of Works'!$H$10:$H$105,'4. Summary of Resilience Works'!$E19,'2. Scope of Works'!$I$10:$I$105,'4. Summary of Resilience Works'!W$9)</f>
        <v>0</v>
      </c>
      <c r="X19" s="50">
        <f>SUMIFS('2. Scope of Works'!$S$10:$S$105,'2. Scope of Works'!$H$10:$H$105,'4. Summary of Resilience Works'!$E19,'2. Scope of Works'!$I$10:$I$105,'4. Summary of Resilience Works'!X$9)</f>
        <v>0</v>
      </c>
      <c r="Y19" s="50">
        <f>SUMIFS('2. Scope of Works'!$S$10:$S$105,'2. Scope of Works'!$H$10:$H$105,'4. Summary of Resilience Works'!$E19,'2. Scope of Works'!$I$10:$I$105,'4. Summary of Resilience Works'!Y$9)</f>
        <v>0</v>
      </c>
      <c r="Z19" s="50">
        <f>SUMIFS('2. Scope of Works'!$S$10:$S$105,'2. Scope of Works'!$H$10:$H$105,'4. Summary of Resilience Works'!$E19,'2. Scope of Works'!$I$10:$I$105,'4. Summary of Resilience Works'!Z$9)</f>
        <v>0</v>
      </c>
      <c r="AA19" s="50">
        <f>SUMIFS('2. Scope of Works'!$S$10:$S$105,'2. Scope of Works'!$H$10:$H$105,'4. Summary of Resilience Works'!$E19,'2. Scope of Works'!$I$10:$I$105,'4. Summary of Resilience Works'!AA$9)</f>
        <v>0</v>
      </c>
      <c r="AB19" s="50">
        <f>SUMIFS('2. Scope of Works'!$S$10:$S$105,'2. Scope of Works'!$H$10:$H$105,'4. Summary of Resilience Works'!$E19,'2. Scope of Works'!$I$10:$I$105,'4. Summary of Resilience Works'!AB$9)</f>
        <v>0</v>
      </c>
      <c r="AC19" s="50">
        <f>SUMIFS('2. Scope of Works'!$S$10:$S$105,'2. Scope of Works'!$H$10:$H$105,'4. Summary of Resilience Works'!$E19,'2. Scope of Works'!$I$10:$I$105,'4. Summary of Resilience Works'!AC$9)</f>
        <v>0</v>
      </c>
      <c r="AD19" s="50">
        <f>SUMIFS('2. Scope of Works'!$S$10:$S$105,'2. Scope of Works'!$H$10:$H$105,'4. Summary of Resilience Works'!$E19,'2. Scope of Works'!$I$10:$I$105,'4. Summary of Resilience Works'!AD$9)</f>
        <v>0</v>
      </c>
      <c r="AE19" s="50">
        <f>SUMIFS('2. Scope of Works'!$S$10:$S$105,'2. Scope of Works'!$H$10:$H$105,'4. Summary of Resilience Works'!$E19,'2. Scope of Works'!$I$10:$I$105,'4. Summary of Resilience Works'!AE$9)</f>
        <v>0</v>
      </c>
      <c r="AF19" s="50">
        <f>SUMIFS('2. Scope of Works'!$S$10:$S$105,'2. Scope of Works'!$H$10:$H$105,'4. Summary of Resilience Works'!$E19,'2. Scope of Works'!$I$10:$I$105,'4. Summary of Resilience Works'!AF$9)</f>
        <v>0</v>
      </c>
      <c r="AG19" s="50">
        <f>SUMIFS('2. Scope of Works'!$S$10:$S$105,'2. Scope of Works'!$H$10:$H$105,'4. Summary of Resilience Works'!$E19,'2. Scope of Works'!$I$10:$I$105,'4. Summary of Resilience Works'!AG$9)</f>
        <v>0</v>
      </c>
      <c r="AH19" s="50">
        <f>SUMIFS('2. Scope of Works'!$S$10:$S$105,'2. Scope of Works'!$H$10:$H$105,'4. Summary of Resilience Works'!$E19,'2. Scope of Works'!$I$10:$I$105,'4. Summary of Resilience Works'!AH$9)</f>
        <v>0</v>
      </c>
      <c r="AI19" s="50">
        <f>SUMIFS('2. Scope of Works'!$S$10:$S$105,'2. Scope of Works'!$H$10:$H$105,'4. Summary of Resilience Works'!$E19,'2. Scope of Works'!$I$10:$I$105,'4. Summary of Resilience Works'!AI$9)</f>
        <v>0</v>
      </c>
      <c r="AJ19" s="50">
        <f>SUMIFS('2. Scope of Works'!$S$10:$S$105,'2. Scope of Works'!$H$10:$H$105,'4. Summary of Resilience Works'!$E19,'2. Scope of Works'!$I$10:$I$105,'4. Summary of Resilience Works'!AJ$9)</f>
        <v>0</v>
      </c>
      <c r="AK19" s="50">
        <f>SUMIFS('2. Scope of Works'!$S$10:$S$105,'2. Scope of Works'!$H$10:$H$105,'4. Summary of Resilience Works'!$E19,'2. Scope of Works'!$I$10:$I$105,'4. Summary of Resilience Works'!AK$9)</f>
        <v>0</v>
      </c>
      <c r="AL19" s="50">
        <f>SUMIFS('2. Scope of Works'!$S$10:$S$105,'2. Scope of Works'!$H$10:$H$105,'4. Summary of Resilience Works'!$E19,'2. Scope of Works'!$I$10:$I$105,'4. Summary of Resilience Works'!AL$9)</f>
        <v>0</v>
      </c>
      <c r="AM19" s="50">
        <f>SUMIFS('2. Scope of Works'!$S$10:$S$105,'2. Scope of Works'!$H$10:$H$105,'4. Summary of Resilience Works'!$E19,'2. Scope of Works'!$I$10:$I$105,'4. Summary of Resilience Works'!AM$9)</f>
        <v>0</v>
      </c>
      <c r="AN19" s="50">
        <f>SUMIFS('2. Scope of Works'!$S$10:$S$105,'2. Scope of Works'!$H$10:$H$105,'4. Summary of Resilience Works'!$E19,'2. Scope of Works'!$I$10:$I$105,'4. Summary of Resilience Works'!AN$9)</f>
        <v>0</v>
      </c>
      <c r="AO19" s="50">
        <f>SUMIFS('2. Scope of Works'!$S$10:$S$105,'2. Scope of Works'!$H$10:$H$105,'4. Summary of Resilience Works'!$E19,'2. Scope of Works'!$I$10:$I$105,'4. Summary of Resilience Works'!AO$9)</f>
        <v>0</v>
      </c>
      <c r="AP19" s="50">
        <f>SUMIFS('2. Scope of Works'!$S$10:$S$105,'2. Scope of Works'!$H$10:$H$105,'4. Summary of Resilience Works'!$E19,'2. Scope of Works'!$I$10:$I$105,'4. Summary of Resilience Works'!AP$9)</f>
        <v>0</v>
      </c>
      <c r="AQ19" s="50">
        <f>SUMIFS('2. Scope of Works'!$S$10:$S$105,'2. Scope of Works'!$H$10:$H$105,'4. Summary of Resilience Works'!$E19,'2. Scope of Works'!$I$10:$I$105,'4. Summary of Resilience Works'!AQ$9)</f>
        <v>0</v>
      </c>
      <c r="AR19" s="50">
        <f>SUMIFS('2. Scope of Works'!$S$10:$S$105,'2. Scope of Works'!$H$10:$H$105,'4. Summary of Resilience Works'!$E19,'2. Scope of Works'!$I$10:$I$105,'4. Summary of Resilience Works'!AR$9)</f>
        <v>0</v>
      </c>
      <c r="AS19" s="50">
        <f>SUMIFS('2. Scope of Works'!$S$10:$S$105,'2. Scope of Works'!$H$10:$H$105,'4. Summary of Resilience Works'!$E19,'2. Scope of Works'!$I$10:$I$105,'4. Summary of Resilience Works'!AS$9)</f>
        <v>0</v>
      </c>
      <c r="AT19" s="50">
        <f>SUMIFS('2. Scope of Works'!$S$10:$S$105,'2. Scope of Works'!$H$10:$H$105,'4. Summary of Resilience Works'!$E19,'2. Scope of Works'!$I$10:$I$105,'4. Summary of Resilience Works'!AT$9)</f>
        <v>0</v>
      </c>
      <c r="AU19" s="50">
        <f>SUMIFS('2. Scope of Works'!$S$10:$S$105,'2. Scope of Works'!$H$10:$H$105,'4. Summary of Resilience Works'!$E19,'2. Scope of Works'!$I$10:$I$105,'4. Summary of Resilience Works'!AU$9)</f>
        <v>0</v>
      </c>
      <c r="AV19" s="50">
        <f>SUMIFS('2. Scope of Works'!$S$10:$S$105,'2. Scope of Works'!$H$10:$H$105,'4. Summary of Resilience Works'!$E19,'2. Scope of Works'!$I$10:$I$105,'4. Summary of Resilience Works'!AV$9)</f>
        <v>0</v>
      </c>
      <c r="AW19" s="50">
        <f>SUMIFS('2. Scope of Works'!$S$10:$S$105,'2. Scope of Works'!$H$10:$H$105,'4. Summary of Resilience Works'!$E19,'2. Scope of Works'!$I$10:$I$105,'4. Summary of Resilience Works'!AW$9)</f>
        <v>0</v>
      </c>
      <c r="AX19" s="50">
        <f>SUMIFS('2. Scope of Works'!$S$10:$S$105,'2. Scope of Works'!$H$10:$H$105,'4. Summary of Resilience Works'!$E19,'2. Scope of Works'!$I$10:$I$105,'4. Summary of Resilience Works'!AX$9)</f>
        <v>0</v>
      </c>
      <c r="AY19" s="50">
        <f>SUMIFS('2. Scope of Works'!$S$10:$S$105,'2. Scope of Works'!$H$10:$H$105,'4. Summary of Resilience Works'!$E19,'2. Scope of Works'!$I$10:$I$105,'4. Summary of Resilience Works'!AY$9)</f>
        <v>0</v>
      </c>
      <c r="AZ19" s="50">
        <f>SUMIFS('2. Scope of Works'!$S$10:$S$105,'2. Scope of Works'!$H$10:$H$105,'4. Summary of Resilience Works'!$E19,'2. Scope of Works'!$I$10:$I$105,'4. Summary of Resilience Works'!AZ$9)</f>
        <v>0</v>
      </c>
      <c r="BA19" s="50">
        <f>SUMIFS('2. Scope of Works'!$S$10:$S$105,'2. Scope of Works'!$H$10:$H$105,'4. Summary of Resilience Works'!$E19,'2. Scope of Works'!$I$10:$I$105,'4. Summary of Resilience Works'!BA$9)</f>
        <v>0</v>
      </c>
      <c r="BB19" s="50">
        <f>SUMIFS('2. Scope of Works'!$S$10:$S$105,'2. Scope of Works'!$H$10:$H$105,'4. Summary of Resilience Works'!$E19,'2. Scope of Works'!$I$10:$I$105,'4. Summary of Resilience Works'!BB$9)</f>
        <v>0</v>
      </c>
      <c r="BC19" s="50">
        <f>SUMIFS('2. Scope of Works'!$S$10:$S$105,'2. Scope of Works'!$H$10:$H$105,'4. Summary of Resilience Works'!$E19,'2. Scope of Works'!$I$10:$I$105,'4. Summary of Resilience Works'!BC$9)</f>
        <v>0</v>
      </c>
      <c r="BD19" s="50">
        <f>SUMIFS('2. Scope of Works'!$S$10:$S$105,'2. Scope of Works'!$H$10:$H$105,'4. Summary of Resilience Works'!$E19,'2. Scope of Works'!$I$10:$I$105,'4. Summary of Resilience Works'!BD$9)</f>
        <v>0</v>
      </c>
      <c r="BE19" s="50">
        <f>SUMIFS('2. Scope of Works'!$S$10:$S$105,'2. Scope of Works'!$H$10:$H$105,'4. Summary of Resilience Works'!$E19,'2. Scope of Works'!$I$10:$I$105,'4. Summary of Resilience Works'!BE$9)</f>
        <v>0</v>
      </c>
      <c r="BF19" s="50">
        <f>SUMIFS('2. Scope of Works'!$S$10:$S$105,'2. Scope of Works'!$H$10:$H$105,'4. Summary of Resilience Works'!$E19,'2. Scope of Works'!$I$10:$I$105,'4. Summary of Resilience Works'!BF$9)</f>
        <v>0</v>
      </c>
      <c r="BG19" s="50">
        <f>SUMIFS('2. Scope of Works'!$S$10:$S$105,'2. Scope of Works'!$H$10:$H$105,'4. Summary of Resilience Works'!$E19,'2. Scope of Works'!$I$10:$I$105,'4. Summary of Resilience Works'!BG$9)</f>
        <v>0</v>
      </c>
    </row>
    <row r="20" spans="3:59" s="47" customFormat="1" ht="29" x14ac:dyDescent="0.35">
      <c r="C20" s="171"/>
      <c r="D20" s="172"/>
      <c r="E20" s="1">
        <v>2.06</v>
      </c>
      <c r="F20" s="3" t="s">
        <v>234</v>
      </c>
      <c r="H20" s="48" t="str">
        <f>IF(SUMIF('2. Scope of Works'!$H$10:$H$105,'4. Summary of Resilience Works'!E20,'2. Scope of Works'!$Q$10:$Q$105)=0,"",SUMIF('2. Scope of Works'!$H$10:$H$105,'4. Summary of Resilience Works'!E20,'2. Scope of Works'!$Q$10:$Q$105))</f>
        <v/>
      </c>
      <c r="I20" s="48" t="str">
        <f>IF(SUMIF('2. Scope of Works'!$H$10:$H$105,'4. Summary of Resilience Works'!E20,'2. Scope of Works'!$R$10:$R$105)=0,"",SUMIF('2. Scope of Works'!$H$10:$H$105,'4. Summary of Resilience Works'!E20,'2. Scope of Works'!$R$10:$R$105))</f>
        <v/>
      </c>
      <c r="J20" s="48" t="str">
        <f>IF(SUMIF('2. Scope of Works'!$H$10:$H$105,'4. Summary of Resilience Works'!E20,'2. Scope of Works'!$S$10:$S$105)=0,"",SUMIF('2. Scope of Works'!$H$10:$H$105,'4. Summary of Resilience Works'!E20,'2. Scope of Works'!$S$10:$S$105))</f>
        <v/>
      </c>
      <c r="K20" s="49" t="str">
        <f>IF(SUMIFS('2. Scope of Works'!$S$10:$S$105,'2. Scope of Works'!$H$10:$H$105,$E20,'2. Scope of Works'!$P$10:$P$105,"Y")&gt;0,"Y","")</f>
        <v/>
      </c>
      <c r="O20" s="50">
        <f>SUMIFS('2. Scope of Works'!$S$10:$S$105,'2. Scope of Works'!$H$10:$H$105,'4. Summary of Resilience Works'!$E20,'2. Scope of Works'!$I$10:$I$105,'4. Summary of Resilience Works'!O$9)</f>
        <v>0</v>
      </c>
      <c r="P20" s="50">
        <f>SUMIFS('2. Scope of Works'!$S$10:$S$105,'2. Scope of Works'!$H$10:$H$105,'4. Summary of Resilience Works'!$E20,'2. Scope of Works'!$I$10:$I$105,'4. Summary of Resilience Works'!P$9)</f>
        <v>0</v>
      </c>
      <c r="Q20" s="50">
        <f>SUMIFS('2. Scope of Works'!$S$10:$S$105,'2. Scope of Works'!$H$10:$H$105,'4. Summary of Resilience Works'!$E20,'2. Scope of Works'!$I$10:$I$105,'4. Summary of Resilience Works'!Q$9)</f>
        <v>0</v>
      </c>
      <c r="R20" s="50">
        <f>SUMIFS('2. Scope of Works'!$S$10:$S$105,'2. Scope of Works'!$H$10:$H$105,'4. Summary of Resilience Works'!$E20,'2. Scope of Works'!$I$10:$I$105,'4. Summary of Resilience Works'!R$9)</f>
        <v>0</v>
      </c>
      <c r="S20" s="50">
        <f>SUMIFS('2. Scope of Works'!$S$10:$S$105,'2. Scope of Works'!$H$10:$H$105,'4. Summary of Resilience Works'!$E20,'2. Scope of Works'!$I$10:$I$105,'4. Summary of Resilience Works'!S$9)</f>
        <v>0</v>
      </c>
      <c r="T20" s="50">
        <f>SUMIFS('2. Scope of Works'!$S$10:$S$105,'2. Scope of Works'!$H$10:$H$105,'4. Summary of Resilience Works'!$E20,'2. Scope of Works'!$I$10:$I$105,'4. Summary of Resilience Works'!T$9)</f>
        <v>0</v>
      </c>
      <c r="U20" s="50">
        <f>SUMIFS('2. Scope of Works'!$S$10:$S$105,'2. Scope of Works'!$H$10:$H$105,'4. Summary of Resilience Works'!$E20,'2. Scope of Works'!$I$10:$I$105,'4. Summary of Resilience Works'!U$9)</f>
        <v>0</v>
      </c>
      <c r="V20" s="50">
        <f>SUMIFS('2. Scope of Works'!$S$10:$S$105,'2. Scope of Works'!$H$10:$H$105,'4. Summary of Resilience Works'!$E20,'2. Scope of Works'!$I$10:$I$105,'4. Summary of Resilience Works'!V$9)</f>
        <v>0</v>
      </c>
      <c r="W20" s="50">
        <f>SUMIFS('2. Scope of Works'!$S$10:$S$105,'2. Scope of Works'!$H$10:$H$105,'4. Summary of Resilience Works'!$E20,'2. Scope of Works'!$I$10:$I$105,'4. Summary of Resilience Works'!W$9)</f>
        <v>0</v>
      </c>
      <c r="X20" s="50">
        <f>SUMIFS('2. Scope of Works'!$S$10:$S$105,'2. Scope of Works'!$H$10:$H$105,'4. Summary of Resilience Works'!$E20,'2. Scope of Works'!$I$10:$I$105,'4. Summary of Resilience Works'!X$9)</f>
        <v>0</v>
      </c>
      <c r="Y20" s="50">
        <f>SUMIFS('2. Scope of Works'!$S$10:$S$105,'2. Scope of Works'!$H$10:$H$105,'4. Summary of Resilience Works'!$E20,'2. Scope of Works'!$I$10:$I$105,'4. Summary of Resilience Works'!Y$9)</f>
        <v>0</v>
      </c>
      <c r="Z20" s="50">
        <f>SUMIFS('2. Scope of Works'!$S$10:$S$105,'2. Scope of Works'!$H$10:$H$105,'4. Summary of Resilience Works'!$E20,'2. Scope of Works'!$I$10:$I$105,'4. Summary of Resilience Works'!Z$9)</f>
        <v>0</v>
      </c>
      <c r="AA20" s="50">
        <f>SUMIFS('2. Scope of Works'!$S$10:$S$105,'2. Scope of Works'!$H$10:$H$105,'4. Summary of Resilience Works'!$E20,'2. Scope of Works'!$I$10:$I$105,'4. Summary of Resilience Works'!AA$9)</f>
        <v>0</v>
      </c>
      <c r="AB20" s="50">
        <f>SUMIFS('2. Scope of Works'!$S$10:$S$105,'2. Scope of Works'!$H$10:$H$105,'4. Summary of Resilience Works'!$E20,'2. Scope of Works'!$I$10:$I$105,'4. Summary of Resilience Works'!AB$9)</f>
        <v>0</v>
      </c>
      <c r="AC20" s="50">
        <f>SUMIFS('2. Scope of Works'!$S$10:$S$105,'2. Scope of Works'!$H$10:$H$105,'4. Summary of Resilience Works'!$E20,'2. Scope of Works'!$I$10:$I$105,'4. Summary of Resilience Works'!AC$9)</f>
        <v>0</v>
      </c>
      <c r="AD20" s="50">
        <f>SUMIFS('2. Scope of Works'!$S$10:$S$105,'2. Scope of Works'!$H$10:$H$105,'4. Summary of Resilience Works'!$E20,'2. Scope of Works'!$I$10:$I$105,'4. Summary of Resilience Works'!AD$9)</f>
        <v>0</v>
      </c>
      <c r="AE20" s="50">
        <f>SUMIFS('2. Scope of Works'!$S$10:$S$105,'2. Scope of Works'!$H$10:$H$105,'4. Summary of Resilience Works'!$E20,'2. Scope of Works'!$I$10:$I$105,'4. Summary of Resilience Works'!AE$9)</f>
        <v>0</v>
      </c>
      <c r="AF20" s="50">
        <f>SUMIFS('2. Scope of Works'!$S$10:$S$105,'2. Scope of Works'!$H$10:$H$105,'4. Summary of Resilience Works'!$E20,'2. Scope of Works'!$I$10:$I$105,'4. Summary of Resilience Works'!AF$9)</f>
        <v>0</v>
      </c>
      <c r="AG20" s="50">
        <f>SUMIFS('2. Scope of Works'!$S$10:$S$105,'2. Scope of Works'!$H$10:$H$105,'4. Summary of Resilience Works'!$E20,'2. Scope of Works'!$I$10:$I$105,'4. Summary of Resilience Works'!AG$9)</f>
        <v>0</v>
      </c>
      <c r="AH20" s="50">
        <f>SUMIFS('2. Scope of Works'!$S$10:$S$105,'2. Scope of Works'!$H$10:$H$105,'4. Summary of Resilience Works'!$E20,'2. Scope of Works'!$I$10:$I$105,'4. Summary of Resilience Works'!AH$9)</f>
        <v>0</v>
      </c>
      <c r="AI20" s="50">
        <f>SUMIFS('2. Scope of Works'!$S$10:$S$105,'2. Scope of Works'!$H$10:$H$105,'4. Summary of Resilience Works'!$E20,'2. Scope of Works'!$I$10:$I$105,'4. Summary of Resilience Works'!AI$9)</f>
        <v>0</v>
      </c>
      <c r="AJ20" s="50">
        <f>SUMIFS('2. Scope of Works'!$S$10:$S$105,'2. Scope of Works'!$H$10:$H$105,'4. Summary of Resilience Works'!$E20,'2. Scope of Works'!$I$10:$I$105,'4. Summary of Resilience Works'!AJ$9)</f>
        <v>0</v>
      </c>
      <c r="AK20" s="50">
        <f>SUMIFS('2. Scope of Works'!$S$10:$S$105,'2. Scope of Works'!$H$10:$H$105,'4. Summary of Resilience Works'!$E20,'2. Scope of Works'!$I$10:$I$105,'4. Summary of Resilience Works'!AK$9)</f>
        <v>0</v>
      </c>
      <c r="AL20" s="50">
        <f>SUMIFS('2. Scope of Works'!$S$10:$S$105,'2. Scope of Works'!$H$10:$H$105,'4. Summary of Resilience Works'!$E20,'2. Scope of Works'!$I$10:$I$105,'4. Summary of Resilience Works'!AL$9)</f>
        <v>0</v>
      </c>
      <c r="AM20" s="50">
        <f>SUMIFS('2. Scope of Works'!$S$10:$S$105,'2. Scope of Works'!$H$10:$H$105,'4. Summary of Resilience Works'!$E20,'2. Scope of Works'!$I$10:$I$105,'4. Summary of Resilience Works'!AM$9)</f>
        <v>0</v>
      </c>
      <c r="AN20" s="50">
        <f>SUMIFS('2. Scope of Works'!$S$10:$S$105,'2. Scope of Works'!$H$10:$H$105,'4. Summary of Resilience Works'!$E20,'2. Scope of Works'!$I$10:$I$105,'4. Summary of Resilience Works'!AN$9)</f>
        <v>0</v>
      </c>
      <c r="AO20" s="50">
        <f>SUMIFS('2. Scope of Works'!$S$10:$S$105,'2. Scope of Works'!$H$10:$H$105,'4. Summary of Resilience Works'!$E20,'2. Scope of Works'!$I$10:$I$105,'4. Summary of Resilience Works'!AO$9)</f>
        <v>0</v>
      </c>
      <c r="AP20" s="50">
        <f>SUMIFS('2. Scope of Works'!$S$10:$S$105,'2. Scope of Works'!$H$10:$H$105,'4. Summary of Resilience Works'!$E20,'2. Scope of Works'!$I$10:$I$105,'4. Summary of Resilience Works'!AP$9)</f>
        <v>0</v>
      </c>
      <c r="AQ20" s="50">
        <f>SUMIFS('2. Scope of Works'!$S$10:$S$105,'2. Scope of Works'!$H$10:$H$105,'4. Summary of Resilience Works'!$E20,'2. Scope of Works'!$I$10:$I$105,'4. Summary of Resilience Works'!AQ$9)</f>
        <v>0</v>
      </c>
      <c r="AR20" s="50">
        <f>SUMIFS('2. Scope of Works'!$S$10:$S$105,'2. Scope of Works'!$H$10:$H$105,'4. Summary of Resilience Works'!$E20,'2. Scope of Works'!$I$10:$I$105,'4. Summary of Resilience Works'!AR$9)</f>
        <v>0</v>
      </c>
      <c r="AS20" s="50">
        <f>SUMIFS('2. Scope of Works'!$S$10:$S$105,'2. Scope of Works'!$H$10:$H$105,'4. Summary of Resilience Works'!$E20,'2. Scope of Works'!$I$10:$I$105,'4. Summary of Resilience Works'!AS$9)</f>
        <v>0</v>
      </c>
      <c r="AT20" s="50">
        <f>SUMIFS('2. Scope of Works'!$S$10:$S$105,'2. Scope of Works'!$H$10:$H$105,'4. Summary of Resilience Works'!$E20,'2. Scope of Works'!$I$10:$I$105,'4. Summary of Resilience Works'!AT$9)</f>
        <v>0</v>
      </c>
      <c r="AU20" s="50">
        <f>SUMIFS('2. Scope of Works'!$S$10:$S$105,'2. Scope of Works'!$H$10:$H$105,'4. Summary of Resilience Works'!$E20,'2. Scope of Works'!$I$10:$I$105,'4. Summary of Resilience Works'!AU$9)</f>
        <v>0</v>
      </c>
      <c r="AV20" s="50">
        <f>SUMIFS('2. Scope of Works'!$S$10:$S$105,'2. Scope of Works'!$H$10:$H$105,'4. Summary of Resilience Works'!$E20,'2. Scope of Works'!$I$10:$I$105,'4. Summary of Resilience Works'!AV$9)</f>
        <v>0</v>
      </c>
      <c r="AW20" s="50">
        <f>SUMIFS('2. Scope of Works'!$S$10:$S$105,'2. Scope of Works'!$H$10:$H$105,'4. Summary of Resilience Works'!$E20,'2. Scope of Works'!$I$10:$I$105,'4. Summary of Resilience Works'!AW$9)</f>
        <v>0</v>
      </c>
      <c r="AX20" s="50">
        <f>SUMIFS('2. Scope of Works'!$S$10:$S$105,'2. Scope of Works'!$H$10:$H$105,'4. Summary of Resilience Works'!$E20,'2. Scope of Works'!$I$10:$I$105,'4. Summary of Resilience Works'!AX$9)</f>
        <v>0</v>
      </c>
      <c r="AY20" s="50">
        <f>SUMIFS('2. Scope of Works'!$S$10:$S$105,'2. Scope of Works'!$H$10:$H$105,'4. Summary of Resilience Works'!$E20,'2. Scope of Works'!$I$10:$I$105,'4. Summary of Resilience Works'!AY$9)</f>
        <v>0</v>
      </c>
      <c r="AZ20" s="50">
        <f>SUMIFS('2. Scope of Works'!$S$10:$S$105,'2. Scope of Works'!$H$10:$H$105,'4. Summary of Resilience Works'!$E20,'2. Scope of Works'!$I$10:$I$105,'4. Summary of Resilience Works'!AZ$9)</f>
        <v>0</v>
      </c>
      <c r="BA20" s="50">
        <f>SUMIFS('2. Scope of Works'!$S$10:$S$105,'2. Scope of Works'!$H$10:$H$105,'4. Summary of Resilience Works'!$E20,'2. Scope of Works'!$I$10:$I$105,'4. Summary of Resilience Works'!BA$9)</f>
        <v>0</v>
      </c>
      <c r="BB20" s="50">
        <f>SUMIFS('2. Scope of Works'!$S$10:$S$105,'2. Scope of Works'!$H$10:$H$105,'4. Summary of Resilience Works'!$E20,'2. Scope of Works'!$I$10:$I$105,'4. Summary of Resilience Works'!BB$9)</f>
        <v>0</v>
      </c>
      <c r="BC20" s="50">
        <f>SUMIFS('2. Scope of Works'!$S$10:$S$105,'2. Scope of Works'!$H$10:$H$105,'4. Summary of Resilience Works'!$E20,'2. Scope of Works'!$I$10:$I$105,'4. Summary of Resilience Works'!BC$9)</f>
        <v>0</v>
      </c>
      <c r="BD20" s="50">
        <f>SUMIFS('2. Scope of Works'!$S$10:$S$105,'2. Scope of Works'!$H$10:$H$105,'4. Summary of Resilience Works'!$E20,'2. Scope of Works'!$I$10:$I$105,'4. Summary of Resilience Works'!BD$9)</f>
        <v>0</v>
      </c>
      <c r="BE20" s="50">
        <f>SUMIFS('2. Scope of Works'!$S$10:$S$105,'2. Scope of Works'!$H$10:$H$105,'4. Summary of Resilience Works'!$E20,'2. Scope of Works'!$I$10:$I$105,'4. Summary of Resilience Works'!BE$9)</f>
        <v>0</v>
      </c>
      <c r="BF20" s="50">
        <f>SUMIFS('2. Scope of Works'!$S$10:$S$105,'2. Scope of Works'!$H$10:$H$105,'4. Summary of Resilience Works'!$E20,'2. Scope of Works'!$I$10:$I$105,'4. Summary of Resilience Works'!BF$9)</f>
        <v>0</v>
      </c>
      <c r="BG20" s="50">
        <f>SUMIFS('2. Scope of Works'!$S$10:$S$105,'2. Scope of Works'!$H$10:$H$105,'4. Summary of Resilience Works'!$E20,'2. Scope of Works'!$I$10:$I$105,'4. Summary of Resilience Works'!BG$9)</f>
        <v>0</v>
      </c>
    </row>
    <row r="21" spans="3:59" s="47" customFormat="1" x14ac:dyDescent="0.35">
      <c r="C21" s="171"/>
      <c r="D21" s="172"/>
      <c r="E21" s="1">
        <v>2.0699999999999998</v>
      </c>
      <c r="F21" s="3" t="s">
        <v>235</v>
      </c>
      <c r="H21" s="48" t="str">
        <f>IF(SUMIF('2. Scope of Works'!$H$10:$H$105,'4. Summary of Resilience Works'!E21,'2. Scope of Works'!$Q$10:$Q$105)=0,"",SUMIF('2. Scope of Works'!$H$10:$H$105,'4. Summary of Resilience Works'!E21,'2. Scope of Works'!$Q$10:$Q$105))</f>
        <v/>
      </c>
      <c r="I21" s="48" t="str">
        <f>IF(SUMIF('2. Scope of Works'!$H$10:$H$105,'4. Summary of Resilience Works'!E21,'2. Scope of Works'!$R$10:$R$105)=0,"",SUMIF('2. Scope of Works'!$H$10:$H$105,'4. Summary of Resilience Works'!E21,'2. Scope of Works'!$R$10:$R$105))</f>
        <v/>
      </c>
      <c r="J21" s="48" t="str">
        <f>IF(SUMIF('2. Scope of Works'!$H$10:$H$105,'4. Summary of Resilience Works'!E21,'2. Scope of Works'!$S$10:$S$105)=0,"",SUMIF('2. Scope of Works'!$H$10:$H$105,'4. Summary of Resilience Works'!E21,'2. Scope of Works'!$S$10:$S$105))</f>
        <v/>
      </c>
      <c r="K21" s="49" t="str">
        <f>IF(SUMIFS('2. Scope of Works'!$S$10:$S$105,'2. Scope of Works'!$H$10:$H$105,$E21,'2. Scope of Works'!$P$10:$P$105,"Y")&gt;0,"Y","")</f>
        <v/>
      </c>
      <c r="O21" s="50">
        <f>SUMIFS('2. Scope of Works'!$S$10:$S$105,'2. Scope of Works'!$H$10:$H$105,'4. Summary of Resilience Works'!$E21,'2. Scope of Works'!$I$10:$I$105,'4. Summary of Resilience Works'!O$9)</f>
        <v>0</v>
      </c>
      <c r="P21" s="50">
        <f>SUMIFS('2. Scope of Works'!$S$10:$S$105,'2. Scope of Works'!$H$10:$H$105,'4. Summary of Resilience Works'!$E21,'2. Scope of Works'!$I$10:$I$105,'4. Summary of Resilience Works'!P$9)</f>
        <v>0</v>
      </c>
      <c r="Q21" s="50">
        <f>SUMIFS('2. Scope of Works'!$S$10:$S$105,'2. Scope of Works'!$H$10:$H$105,'4. Summary of Resilience Works'!$E21,'2. Scope of Works'!$I$10:$I$105,'4. Summary of Resilience Works'!Q$9)</f>
        <v>0</v>
      </c>
      <c r="R21" s="50">
        <f>SUMIFS('2. Scope of Works'!$S$10:$S$105,'2. Scope of Works'!$H$10:$H$105,'4. Summary of Resilience Works'!$E21,'2. Scope of Works'!$I$10:$I$105,'4. Summary of Resilience Works'!R$9)</f>
        <v>0</v>
      </c>
      <c r="S21" s="50">
        <f>SUMIFS('2. Scope of Works'!$S$10:$S$105,'2. Scope of Works'!$H$10:$H$105,'4. Summary of Resilience Works'!$E21,'2. Scope of Works'!$I$10:$I$105,'4. Summary of Resilience Works'!S$9)</f>
        <v>0</v>
      </c>
      <c r="T21" s="50">
        <f>SUMIFS('2. Scope of Works'!$S$10:$S$105,'2. Scope of Works'!$H$10:$H$105,'4. Summary of Resilience Works'!$E21,'2. Scope of Works'!$I$10:$I$105,'4. Summary of Resilience Works'!T$9)</f>
        <v>0</v>
      </c>
      <c r="U21" s="50">
        <f>SUMIFS('2. Scope of Works'!$S$10:$S$105,'2. Scope of Works'!$H$10:$H$105,'4. Summary of Resilience Works'!$E21,'2. Scope of Works'!$I$10:$I$105,'4. Summary of Resilience Works'!U$9)</f>
        <v>0</v>
      </c>
      <c r="V21" s="50">
        <f>SUMIFS('2. Scope of Works'!$S$10:$S$105,'2. Scope of Works'!$H$10:$H$105,'4. Summary of Resilience Works'!$E21,'2. Scope of Works'!$I$10:$I$105,'4. Summary of Resilience Works'!V$9)</f>
        <v>0</v>
      </c>
      <c r="W21" s="50">
        <f>SUMIFS('2. Scope of Works'!$S$10:$S$105,'2. Scope of Works'!$H$10:$H$105,'4. Summary of Resilience Works'!$E21,'2. Scope of Works'!$I$10:$I$105,'4. Summary of Resilience Works'!W$9)</f>
        <v>0</v>
      </c>
      <c r="X21" s="50">
        <f>SUMIFS('2. Scope of Works'!$S$10:$S$105,'2. Scope of Works'!$H$10:$H$105,'4. Summary of Resilience Works'!$E21,'2. Scope of Works'!$I$10:$I$105,'4. Summary of Resilience Works'!X$9)</f>
        <v>0</v>
      </c>
      <c r="Y21" s="50">
        <f>SUMIFS('2. Scope of Works'!$S$10:$S$105,'2. Scope of Works'!$H$10:$H$105,'4. Summary of Resilience Works'!$E21,'2. Scope of Works'!$I$10:$I$105,'4. Summary of Resilience Works'!Y$9)</f>
        <v>0</v>
      </c>
      <c r="Z21" s="50">
        <f>SUMIFS('2. Scope of Works'!$S$10:$S$105,'2. Scope of Works'!$H$10:$H$105,'4. Summary of Resilience Works'!$E21,'2. Scope of Works'!$I$10:$I$105,'4. Summary of Resilience Works'!Z$9)</f>
        <v>0</v>
      </c>
      <c r="AA21" s="50">
        <f>SUMIFS('2. Scope of Works'!$S$10:$S$105,'2. Scope of Works'!$H$10:$H$105,'4. Summary of Resilience Works'!$E21,'2. Scope of Works'!$I$10:$I$105,'4. Summary of Resilience Works'!AA$9)</f>
        <v>0</v>
      </c>
      <c r="AB21" s="50">
        <f>SUMIFS('2. Scope of Works'!$S$10:$S$105,'2. Scope of Works'!$H$10:$H$105,'4. Summary of Resilience Works'!$E21,'2. Scope of Works'!$I$10:$I$105,'4. Summary of Resilience Works'!AB$9)</f>
        <v>0</v>
      </c>
      <c r="AC21" s="50">
        <f>SUMIFS('2. Scope of Works'!$S$10:$S$105,'2. Scope of Works'!$H$10:$H$105,'4. Summary of Resilience Works'!$E21,'2. Scope of Works'!$I$10:$I$105,'4. Summary of Resilience Works'!AC$9)</f>
        <v>0</v>
      </c>
      <c r="AD21" s="50">
        <f>SUMIFS('2. Scope of Works'!$S$10:$S$105,'2. Scope of Works'!$H$10:$H$105,'4. Summary of Resilience Works'!$E21,'2. Scope of Works'!$I$10:$I$105,'4. Summary of Resilience Works'!AD$9)</f>
        <v>0</v>
      </c>
      <c r="AE21" s="50">
        <f>SUMIFS('2. Scope of Works'!$S$10:$S$105,'2. Scope of Works'!$H$10:$H$105,'4. Summary of Resilience Works'!$E21,'2. Scope of Works'!$I$10:$I$105,'4. Summary of Resilience Works'!AE$9)</f>
        <v>0</v>
      </c>
      <c r="AF21" s="50">
        <f>SUMIFS('2. Scope of Works'!$S$10:$S$105,'2. Scope of Works'!$H$10:$H$105,'4. Summary of Resilience Works'!$E21,'2. Scope of Works'!$I$10:$I$105,'4. Summary of Resilience Works'!AF$9)</f>
        <v>0</v>
      </c>
      <c r="AG21" s="50">
        <f>SUMIFS('2. Scope of Works'!$S$10:$S$105,'2. Scope of Works'!$H$10:$H$105,'4. Summary of Resilience Works'!$E21,'2. Scope of Works'!$I$10:$I$105,'4. Summary of Resilience Works'!AG$9)</f>
        <v>0</v>
      </c>
      <c r="AH21" s="50">
        <f>SUMIFS('2. Scope of Works'!$S$10:$S$105,'2. Scope of Works'!$H$10:$H$105,'4. Summary of Resilience Works'!$E21,'2. Scope of Works'!$I$10:$I$105,'4. Summary of Resilience Works'!AH$9)</f>
        <v>0</v>
      </c>
      <c r="AI21" s="50">
        <f>SUMIFS('2. Scope of Works'!$S$10:$S$105,'2. Scope of Works'!$H$10:$H$105,'4. Summary of Resilience Works'!$E21,'2. Scope of Works'!$I$10:$I$105,'4. Summary of Resilience Works'!AI$9)</f>
        <v>0</v>
      </c>
      <c r="AJ21" s="50">
        <f>SUMIFS('2. Scope of Works'!$S$10:$S$105,'2. Scope of Works'!$H$10:$H$105,'4. Summary of Resilience Works'!$E21,'2. Scope of Works'!$I$10:$I$105,'4. Summary of Resilience Works'!AJ$9)</f>
        <v>0</v>
      </c>
      <c r="AK21" s="50">
        <f>SUMIFS('2. Scope of Works'!$S$10:$S$105,'2. Scope of Works'!$H$10:$H$105,'4. Summary of Resilience Works'!$E21,'2. Scope of Works'!$I$10:$I$105,'4. Summary of Resilience Works'!AK$9)</f>
        <v>0</v>
      </c>
      <c r="AL21" s="50">
        <f>SUMIFS('2. Scope of Works'!$S$10:$S$105,'2. Scope of Works'!$H$10:$H$105,'4. Summary of Resilience Works'!$E21,'2. Scope of Works'!$I$10:$I$105,'4. Summary of Resilience Works'!AL$9)</f>
        <v>0</v>
      </c>
      <c r="AM21" s="50">
        <f>SUMIFS('2. Scope of Works'!$S$10:$S$105,'2. Scope of Works'!$H$10:$H$105,'4. Summary of Resilience Works'!$E21,'2. Scope of Works'!$I$10:$I$105,'4. Summary of Resilience Works'!AM$9)</f>
        <v>0</v>
      </c>
      <c r="AN21" s="50">
        <f>SUMIFS('2. Scope of Works'!$S$10:$S$105,'2. Scope of Works'!$H$10:$H$105,'4. Summary of Resilience Works'!$E21,'2. Scope of Works'!$I$10:$I$105,'4. Summary of Resilience Works'!AN$9)</f>
        <v>0</v>
      </c>
      <c r="AO21" s="50">
        <f>SUMIFS('2. Scope of Works'!$S$10:$S$105,'2. Scope of Works'!$H$10:$H$105,'4. Summary of Resilience Works'!$E21,'2. Scope of Works'!$I$10:$I$105,'4. Summary of Resilience Works'!AO$9)</f>
        <v>0</v>
      </c>
      <c r="AP21" s="50">
        <f>SUMIFS('2. Scope of Works'!$S$10:$S$105,'2. Scope of Works'!$H$10:$H$105,'4. Summary of Resilience Works'!$E21,'2. Scope of Works'!$I$10:$I$105,'4. Summary of Resilience Works'!AP$9)</f>
        <v>0</v>
      </c>
      <c r="AQ21" s="50">
        <f>SUMIFS('2. Scope of Works'!$S$10:$S$105,'2. Scope of Works'!$H$10:$H$105,'4. Summary of Resilience Works'!$E21,'2. Scope of Works'!$I$10:$I$105,'4. Summary of Resilience Works'!AQ$9)</f>
        <v>0</v>
      </c>
      <c r="AR21" s="50">
        <f>SUMIFS('2. Scope of Works'!$S$10:$S$105,'2. Scope of Works'!$H$10:$H$105,'4. Summary of Resilience Works'!$E21,'2. Scope of Works'!$I$10:$I$105,'4. Summary of Resilience Works'!AR$9)</f>
        <v>0</v>
      </c>
      <c r="AS21" s="50">
        <f>SUMIFS('2. Scope of Works'!$S$10:$S$105,'2. Scope of Works'!$H$10:$H$105,'4. Summary of Resilience Works'!$E21,'2. Scope of Works'!$I$10:$I$105,'4. Summary of Resilience Works'!AS$9)</f>
        <v>0</v>
      </c>
      <c r="AT21" s="50">
        <f>SUMIFS('2. Scope of Works'!$S$10:$S$105,'2. Scope of Works'!$H$10:$H$105,'4. Summary of Resilience Works'!$E21,'2. Scope of Works'!$I$10:$I$105,'4. Summary of Resilience Works'!AT$9)</f>
        <v>0</v>
      </c>
      <c r="AU21" s="50">
        <f>SUMIFS('2. Scope of Works'!$S$10:$S$105,'2. Scope of Works'!$H$10:$H$105,'4. Summary of Resilience Works'!$E21,'2. Scope of Works'!$I$10:$I$105,'4. Summary of Resilience Works'!AU$9)</f>
        <v>0</v>
      </c>
      <c r="AV21" s="50">
        <f>SUMIFS('2. Scope of Works'!$S$10:$S$105,'2. Scope of Works'!$H$10:$H$105,'4. Summary of Resilience Works'!$E21,'2. Scope of Works'!$I$10:$I$105,'4. Summary of Resilience Works'!AV$9)</f>
        <v>0</v>
      </c>
      <c r="AW21" s="50">
        <f>SUMIFS('2. Scope of Works'!$S$10:$S$105,'2. Scope of Works'!$H$10:$H$105,'4. Summary of Resilience Works'!$E21,'2. Scope of Works'!$I$10:$I$105,'4. Summary of Resilience Works'!AW$9)</f>
        <v>0</v>
      </c>
      <c r="AX21" s="50">
        <f>SUMIFS('2. Scope of Works'!$S$10:$S$105,'2. Scope of Works'!$H$10:$H$105,'4. Summary of Resilience Works'!$E21,'2. Scope of Works'!$I$10:$I$105,'4. Summary of Resilience Works'!AX$9)</f>
        <v>0</v>
      </c>
      <c r="AY21" s="50">
        <f>SUMIFS('2. Scope of Works'!$S$10:$S$105,'2. Scope of Works'!$H$10:$H$105,'4. Summary of Resilience Works'!$E21,'2. Scope of Works'!$I$10:$I$105,'4. Summary of Resilience Works'!AY$9)</f>
        <v>0</v>
      </c>
      <c r="AZ21" s="50">
        <f>SUMIFS('2. Scope of Works'!$S$10:$S$105,'2. Scope of Works'!$H$10:$H$105,'4. Summary of Resilience Works'!$E21,'2. Scope of Works'!$I$10:$I$105,'4. Summary of Resilience Works'!AZ$9)</f>
        <v>0</v>
      </c>
      <c r="BA21" s="50">
        <f>SUMIFS('2. Scope of Works'!$S$10:$S$105,'2. Scope of Works'!$H$10:$H$105,'4. Summary of Resilience Works'!$E21,'2. Scope of Works'!$I$10:$I$105,'4. Summary of Resilience Works'!BA$9)</f>
        <v>0</v>
      </c>
      <c r="BB21" s="50">
        <f>SUMIFS('2. Scope of Works'!$S$10:$S$105,'2. Scope of Works'!$H$10:$H$105,'4. Summary of Resilience Works'!$E21,'2. Scope of Works'!$I$10:$I$105,'4. Summary of Resilience Works'!BB$9)</f>
        <v>0</v>
      </c>
      <c r="BC21" s="50">
        <f>SUMIFS('2. Scope of Works'!$S$10:$S$105,'2. Scope of Works'!$H$10:$H$105,'4. Summary of Resilience Works'!$E21,'2. Scope of Works'!$I$10:$I$105,'4. Summary of Resilience Works'!BC$9)</f>
        <v>0</v>
      </c>
      <c r="BD21" s="50">
        <f>SUMIFS('2. Scope of Works'!$S$10:$S$105,'2. Scope of Works'!$H$10:$H$105,'4. Summary of Resilience Works'!$E21,'2. Scope of Works'!$I$10:$I$105,'4. Summary of Resilience Works'!BD$9)</f>
        <v>0</v>
      </c>
      <c r="BE21" s="50">
        <f>SUMIFS('2. Scope of Works'!$S$10:$S$105,'2. Scope of Works'!$H$10:$H$105,'4. Summary of Resilience Works'!$E21,'2. Scope of Works'!$I$10:$I$105,'4. Summary of Resilience Works'!BE$9)</f>
        <v>0</v>
      </c>
      <c r="BF21" s="50">
        <f>SUMIFS('2. Scope of Works'!$S$10:$S$105,'2. Scope of Works'!$H$10:$H$105,'4. Summary of Resilience Works'!$E21,'2. Scope of Works'!$I$10:$I$105,'4. Summary of Resilience Works'!BF$9)</f>
        <v>0</v>
      </c>
      <c r="BG21" s="50">
        <f>SUMIFS('2. Scope of Works'!$S$10:$S$105,'2. Scope of Works'!$H$10:$H$105,'4. Summary of Resilience Works'!$E21,'2. Scope of Works'!$I$10:$I$105,'4. Summary of Resilience Works'!BG$9)</f>
        <v>0</v>
      </c>
    </row>
    <row r="22" spans="3:59" s="47" customFormat="1" x14ac:dyDescent="0.35">
      <c r="C22" s="171"/>
      <c r="D22" s="172"/>
      <c r="E22" s="1">
        <v>2.08</v>
      </c>
      <c r="F22" s="3" t="s">
        <v>236</v>
      </c>
      <c r="H22" s="48" t="str">
        <f>IF(SUMIF('2. Scope of Works'!$H$10:$H$105,'4. Summary of Resilience Works'!E22,'2. Scope of Works'!$Q$10:$Q$105)=0,"",SUMIF('2. Scope of Works'!$H$10:$H$105,'4. Summary of Resilience Works'!E22,'2. Scope of Works'!$Q$10:$Q$105))</f>
        <v/>
      </c>
      <c r="I22" s="48" t="str">
        <f>IF(SUMIF('2. Scope of Works'!$H$10:$H$105,'4. Summary of Resilience Works'!E22,'2. Scope of Works'!$R$10:$R$105)=0,"",SUMIF('2. Scope of Works'!$H$10:$H$105,'4. Summary of Resilience Works'!E22,'2. Scope of Works'!$R$10:$R$105))</f>
        <v/>
      </c>
      <c r="J22" s="48" t="str">
        <f>IF(SUMIF('2. Scope of Works'!$H$10:$H$105,'4. Summary of Resilience Works'!E22,'2. Scope of Works'!$S$10:$S$105)=0,"",SUMIF('2. Scope of Works'!$H$10:$H$105,'4. Summary of Resilience Works'!E22,'2. Scope of Works'!$S$10:$S$105))</f>
        <v/>
      </c>
      <c r="K22" s="49" t="str">
        <f>IF(SUMIFS('2. Scope of Works'!$S$10:$S$105,'2. Scope of Works'!$H$10:$H$105,$E22,'2. Scope of Works'!$P$10:$P$105,"Y")&gt;0,"Y","")</f>
        <v/>
      </c>
      <c r="O22" s="50">
        <f>SUMIFS('2. Scope of Works'!$S$10:$S$105,'2. Scope of Works'!$H$10:$H$105,'4. Summary of Resilience Works'!$E22,'2. Scope of Works'!$I$10:$I$105,'4. Summary of Resilience Works'!O$9)</f>
        <v>0</v>
      </c>
      <c r="P22" s="50">
        <f>SUMIFS('2. Scope of Works'!$S$10:$S$105,'2. Scope of Works'!$H$10:$H$105,'4. Summary of Resilience Works'!$E22,'2. Scope of Works'!$I$10:$I$105,'4. Summary of Resilience Works'!P$9)</f>
        <v>0</v>
      </c>
      <c r="Q22" s="50">
        <f>SUMIFS('2. Scope of Works'!$S$10:$S$105,'2. Scope of Works'!$H$10:$H$105,'4. Summary of Resilience Works'!$E22,'2. Scope of Works'!$I$10:$I$105,'4. Summary of Resilience Works'!Q$9)</f>
        <v>0</v>
      </c>
      <c r="R22" s="50">
        <f>SUMIFS('2. Scope of Works'!$S$10:$S$105,'2. Scope of Works'!$H$10:$H$105,'4. Summary of Resilience Works'!$E22,'2. Scope of Works'!$I$10:$I$105,'4. Summary of Resilience Works'!R$9)</f>
        <v>0</v>
      </c>
      <c r="S22" s="50">
        <f>SUMIFS('2. Scope of Works'!$S$10:$S$105,'2. Scope of Works'!$H$10:$H$105,'4. Summary of Resilience Works'!$E22,'2. Scope of Works'!$I$10:$I$105,'4. Summary of Resilience Works'!S$9)</f>
        <v>0</v>
      </c>
      <c r="T22" s="50">
        <f>SUMIFS('2. Scope of Works'!$S$10:$S$105,'2. Scope of Works'!$H$10:$H$105,'4. Summary of Resilience Works'!$E22,'2. Scope of Works'!$I$10:$I$105,'4. Summary of Resilience Works'!T$9)</f>
        <v>0</v>
      </c>
      <c r="U22" s="50">
        <f>SUMIFS('2. Scope of Works'!$S$10:$S$105,'2. Scope of Works'!$H$10:$H$105,'4. Summary of Resilience Works'!$E22,'2. Scope of Works'!$I$10:$I$105,'4. Summary of Resilience Works'!U$9)</f>
        <v>0</v>
      </c>
      <c r="V22" s="50">
        <f>SUMIFS('2. Scope of Works'!$S$10:$S$105,'2. Scope of Works'!$H$10:$H$105,'4. Summary of Resilience Works'!$E22,'2. Scope of Works'!$I$10:$I$105,'4. Summary of Resilience Works'!V$9)</f>
        <v>0</v>
      </c>
      <c r="W22" s="50">
        <f>SUMIFS('2. Scope of Works'!$S$10:$S$105,'2. Scope of Works'!$H$10:$H$105,'4. Summary of Resilience Works'!$E22,'2. Scope of Works'!$I$10:$I$105,'4. Summary of Resilience Works'!W$9)</f>
        <v>0</v>
      </c>
      <c r="X22" s="50">
        <f>SUMIFS('2. Scope of Works'!$S$10:$S$105,'2. Scope of Works'!$H$10:$H$105,'4. Summary of Resilience Works'!$E22,'2. Scope of Works'!$I$10:$I$105,'4. Summary of Resilience Works'!X$9)</f>
        <v>0</v>
      </c>
      <c r="Y22" s="50">
        <f>SUMIFS('2. Scope of Works'!$S$10:$S$105,'2. Scope of Works'!$H$10:$H$105,'4. Summary of Resilience Works'!$E22,'2. Scope of Works'!$I$10:$I$105,'4. Summary of Resilience Works'!Y$9)</f>
        <v>0</v>
      </c>
      <c r="Z22" s="50">
        <f>SUMIFS('2. Scope of Works'!$S$10:$S$105,'2. Scope of Works'!$H$10:$H$105,'4. Summary of Resilience Works'!$E22,'2. Scope of Works'!$I$10:$I$105,'4. Summary of Resilience Works'!Z$9)</f>
        <v>0</v>
      </c>
      <c r="AA22" s="50">
        <f>SUMIFS('2. Scope of Works'!$S$10:$S$105,'2. Scope of Works'!$H$10:$H$105,'4. Summary of Resilience Works'!$E22,'2. Scope of Works'!$I$10:$I$105,'4. Summary of Resilience Works'!AA$9)</f>
        <v>0</v>
      </c>
      <c r="AB22" s="50">
        <f>SUMIFS('2. Scope of Works'!$S$10:$S$105,'2. Scope of Works'!$H$10:$H$105,'4. Summary of Resilience Works'!$E22,'2. Scope of Works'!$I$10:$I$105,'4. Summary of Resilience Works'!AB$9)</f>
        <v>0</v>
      </c>
      <c r="AC22" s="50">
        <f>SUMIFS('2. Scope of Works'!$S$10:$S$105,'2. Scope of Works'!$H$10:$H$105,'4. Summary of Resilience Works'!$E22,'2. Scope of Works'!$I$10:$I$105,'4. Summary of Resilience Works'!AC$9)</f>
        <v>0</v>
      </c>
      <c r="AD22" s="50">
        <f>SUMIFS('2. Scope of Works'!$S$10:$S$105,'2. Scope of Works'!$H$10:$H$105,'4. Summary of Resilience Works'!$E22,'2. Scope of Works'!$I$10:$I$105,'4. Summary of Resilience Works'!AD$9)</f>
        <v>0</v>
      </c>
      <c r="AE22" s="50">
        <f>SUMIFS('2. Scope of Works'!$S$10:$S$105,'2. Scope of Works'!$H$10:$H$105,'4. Summary of Resilience Works'!$E22,'2. Scope of Works'!$I$10:$I$105,'4. Summary of Resilience Works'!AE$9)</f>
        <v>0</v>
      </c>
      <c r="AF22" s="50">
        <f>SUMIFS('2. Scope of Works'!$S$10:$S$105,'2. Scope of Works'!$H$10:$H$105,'4. Summary of Resilience Works'!$E22,'2. Scope of Works'!$I$10:$I$105,'4. Summary of Resilience Works'!AF$9)</f>
        <v>0</v>
      </c>
      <c r="AG22" s="50">
        <f>SUMIFS('2. Scope of Works'!$S$10:$S$105,'2. Scope of Works'!$H$10:$H$105,'4. Summary of Resilience Works'!$E22,'2. Scope of Works'!$I$10:$I$105,'4. Summary of Resilience Works'!AG$9)</f>
        <v>0</v>
      </c>
      <c r="AH22" s="50">
        <f>SUMIFS('2. Scope of Works'!$S$10:$S$105,'2. Scope of Works'!$H$10:$H$105,'4. Summary of Resilience Works'!$E22,'2. Scope of Works'!$I$10:$I$105,'4. Summary of Resilience Works'!AH$9)</f>
        <v>0</v>
      </c>
      <c r="AI22" s="50">
        <f>SUMIFS('2. Scope of Works'!$S$10:$S$105,'2. Scope of Works'!$H$10:$H$105,'4. Summary of Resilience Works'!$E22,'2. Scope of Works'!$I$10:$I$105,'4. Summary of Resilience Works'!AI$9)</f>
        <v>0</v>
      </c>
      <c r="AJ22" s="50">
        <f>SUMIFS('2. Scope of Works'!$S$10:$S$105,'2. Scope of Works'!$H$10:$H$105,'4. Summary of Resilience Works'!$E22,'2. Scope of Works'!$I$10:$I$105,'4. Summary of Resilience Works'!AJ$9)</f>
        <v>0</v>
      </c>
      <c r="AK22" s="50">
        <f>SUMIFS('2. Scope of Works'!$S$10:$S$105,'2. Scope of Works'!$H$10:$H$105,'4. Summary of Resilience Works'!$E22,'2. Scope of Works'!$I$10:$I$105,'4. Summary of Resilience Works'!AK$9)</f>
        <v>0</v>
      </c>
      <c r="AL22" s="50">
        <f>SUMIFS('2. Scope of Works'!$S$10:$S$105,'2. Scope of Works'!$H$10:$H$105,'4. Summary of Resilience Works'!$E22,'2. Scope of Works'!$I$10:$I$105,'4. Summary of Resilience Works'!AL$9)</f>
        <v>0</v>
      </c>
      <c r="AM22" s="50">
        <f>SUMIFS('2. Scope of Works'!$S$10:$S$105,'2. Scope of Works'!$H$10:$H$105,'4. Summary of Resilience Works'!$E22,'2. Scope of Works'!$I$10:$I$105,'4. Summary of Resilience Works'!AM$9)</f>
        <v>0</v>
      </c>
      <c r="AN22" s="50">
        <f>SUMIFS('2. Scope of Works'!$S$10:$S$105,'2. Scope of Works'!$H$10:$H$105,'4. Summary of Resilience Works'!$E22,'2. Scope of Works'!$I$10:$I$105,'4. Summary of Resilience Works'!AN$9)</f>
        <v>0</v>
      </c>
      <c r="AO22" s="50">
        <f>SUMIFS('2. Scope of Works'!$S$10:$S$105,'2. Scope of Works'!$H$10:$H$105,'4. Summary of Resilience Works'!$E22,'2. Scope of Works'!$I$10:$I$105,'4. Summary of Resilience Works'!AO$9)</f>
        <v>0</v>
      </c>
      <c r="AP22" s="50">
        <f>SUMIFS('2. Scope of Works'!$S$10:$S$105,'2. Scope of Works'!$H$10:$H$105,'4. Summary of Resilience Works'!$E22,'2. Scope of Works'!$I$10:$I$105,'4. Summary of Resilience Works'!AP$9)</f>
        <v>0</v>
      </c>
      <c r="AQ22" s="50">
        <f>SUMIFS('2. Scope of Works'!$S$10:$S$105,'2. Scope of Works'!$H$10:$H$105,'4. Summary of Resilience Works'!$E22,'2. Scope of Works'!$I$10:$I$105,'4. Summary of Resilience Works'!AQ$9)</f>
        <v>0</v>
      </c>
      <c r="AR22" s="50">
        <f>SUMIFS('2. Scope of Works'!$S$10:$S$105,'2. Scope of Works'!$H$10:$H$105,'4. Summary of Resilience Works'!$E22,'2. Scope of Works'!$I$10:$I$105,'4. Summary of Resilience Works'!AR$9)</f>
        <v>0</v>
      </c>
      <c r="AS22" s="50">
        <f>SUMIFS('2. Scope of Works'!$S$10:$S$105,'2. Scope of Works'!$H$10:$H$105,'4. Summary of Resilience Works'!$E22,'2. Scope of Works'!$I$10:$I$105,'4. Summary of Resilience Works'!AS$9)</f>
        <v>0</v>
      </c>
      <c r="AT22" s="50">
        <f>SUMIFS('2. Scope of Works'!$S$10:$S$105,'2. Scope of Works'!$H$10:$H$105,'4. Summary of Resilience Works'!$E22,'2. Scope of Works'!$I$10:$I$105,'4. Summary of Resilience Works'!AT$9)</f>
        <v>0</v>
      </c>
      <c r="AU22" s="50">
        <f>SUMIFS('2. Scope of Works'!$S$10:$S$105,'2. Scope of Works'!$H$10:$H$105,'4. Summary of Resilience Works'!$E22,'2. Scope of Works'!$I$10:$I$105,'4. Summary of Resilience Works'!AU$9)</f>
        <v>0</v>
      </c>
      <c r="AV22" s="50">
        <f>SUMIFS('2. Scope of Works'!$S$10:$S$105,'2. Scope of Works'!$H$10:$H$105,'4. Summary of Resilience Works'!$E22,'2. Scope of Works'!$I$10:$I$105,'4. Summary of Resilience Works'!AV$9)</f>
        <v>0</v>
      </c>
      <c r="AW22" s="50">
        <f>SUMIFS('2. Scope of Works'!$S$10:$S$105,'2. Scope of Works'!$H$10:$H$105,'4. Summary of Resilience Works'!$E22,'2. Scope of Works'!$I$10:$I$105,'4. Summary of Resilience Works'!AW$9)</f>
        <v>0</v>
      </c>
      <c r="AX22" s="50">
        <f>SUMIFS('2. Scope of Works'!$S$10:$S$105,'2. Scope of Works'!$H$10:$H$105,'4. Summary of Resilience Works'!$E22,'2. Scope of Works'!$I$10:$I$105,'4. Summary of Resilience Works'!AX$9)</f>
        <v>0</v>
      </c>
      <c r="AY22" s="50">
        <f>SUMIFS('2. Scope of Works'!$S$10:$S$105,'2. Scope of Works'!$H$10:$H$105,'4. Summary of Resilience Works'!$E22,'2. Scope of Works'!$I$10:$I$105,'4. Summary of Resilience Works'!AY$9)</f>
        <v>0</v>
      </c>
      <c r="AZ22" s="50">
        <f>SUMIFS('2. Scope of Works'!$S$10:$S$105,'2. Scope of Works'!$H$10:$H$105,'4. Summary of Resilience Works'!$E22,'2. Scope of Works'!$I$10:$I$105,'4. Summary of Resilience Works'!AZ$9)</f>
        <v>0</v>
      </c>
      <c r="BA22" s="50">
        <f>SUMIFS('2. Scope of Works'!$S$10:$S$105,'2. Scope of Works'!$H$10:$H$105,'4. Summary of Resilience Works'!$E22,'2. Scope of Works'!$I$10:$I$105,'4. Summary of Resilience Works'!BA$9)</f>
        <v>0</v>
      </c>
      <c r="BB22" s="50">
        <f>SUMIFS('2. Scope of Works'!$S$10:$S$105,'2. Scope of Works'!$H$10:$H$105,'4. Summary of Resilience Works'!$E22,'2. Scope of Works'!$I$10:$I$105,'4. Summary of Resilience Works'!BB$9)</f>
        <v>0</v>
      </c>
      <c r="BC22" s="50">
        <f>SUMIFS('2. Scope of Works'!$S$10:$S$105,'2. Scope of Works'!$H$10:$H$105,'4. Summary of Resilience Works'!$E22,'2. Scope of Works'!$I$10:$I$105,'4. Summary of Resilience Works'!BC$9)</f>
        <v>0</v>
      </c>
      <c r="BD22" s="50">
        <f>SUMIFS('2. Scope of Works'!$S$10:$S$105,'2. Scope of Works'!$H$10:$H$105,'4. Summary of Resilience Works'!$E22,'2. Scope of Works'!$I$10:$I$105,'4. Summary of Resilience Works'!BD$9)</f>
        <v>0</v>
      </c>
      <c r="BE22" s="50">
        <f>SUMIFS('2. Scope of Works'!$S$10:$S$105,'2. Scope of Works'!$H$10:$H$105,'4. Summary of Resilience Works'!$E22,'2. Scope of Works'!$I$10:$I$105,'4. Summary of Resilience Works'!BE$9)</f>
        <v>0</v>
      </c>
      <c r="BF22" s="50">
        <f>SUMIFS('2. Scope of Works'!$S$10:$S$105,'2. Scope of Works'!$H$10:$H$105,'4. Summary of Resilience Works'!$E22,'2. Scope of Works'!$I$10:$I$105,'4. Summary of Resilience Works'!BF$9)</f>
        <v>0</v>
      </c>
      <c r="BG22" s="50">
        <f>SUMIFS('2. Scope of Works'!$S$10:$S$105,'2. Scope of Works'!$H$10:$H$105,'4. Summary of Resilience Works'!$E22,'2. Scope of Works'!$I$10:$I$105,'4. Summary of Resilience Works'!BG$9)</f>
        <v>0</v>
      </c>
    </row>
    <row r="23" spans="3:59" s="47" customFormat="1" ht="29" x14ac:dyDescent="0.35">
      <c r="C23" s="171"/>
      <c r="D23" s="172"/>
      <c r="E23" s="1">
        <v>2.09</v>
      </c>
      <c r="F23" s="3" t="s">
        <v>237</v>
      </c>
      <c r="H23" s="48" t="str">
        <f>IF(SUMIF('2. Scope of Works'!$H$10:$H$105,'4. Summary of Resilience Works'!E23,'2. Scope of Works'!$Q$10:$Q$105)=0,"",SUMIF('2. Scope of Works'!$H$10:$H$105,'4. Summary of Resilience Works'!E23,'2. Scope of Works'!$Q$10:$Q$105))</f>
        <v/>
      </c>
      <c r="I23" s="48" t="str">
        <f>IF(SUMIF('2. Scope of Works'!$H$10:$H$105,'4. Summary of Resilience Works'!E23,'2. Scope of Works'!$R$10:$R$105)=0,"",SUMIF('2. Scope of Works'!$H$10:$H$105,'4. Summary of Resilience Works'!E23,'2. Scope of Works'!$R$10:$R$105))</f>
        <v/>
      </c>
      <c r="J23" s="48" t="str">
        <f>IF(SUMIF('2. Scope of Works'!$H$10:$H$105,'4. Summary of Resilience Works'!E23,'2. Scope of Works'!$S$10:$S$105)=0,"",SUMIF('2. Scope of Works'!$H$10:$H$105,'4. Summary of Resilience Works'!E23,'2. Scope of Works'!$S$10:$S$105))</f>
        <v/>
      </c>
      <c r="K23" s="49" t="str">
        <f>IF(SUMIFS('2. Scope of Works'!$S$10:$S$105,'2. Scope of Works'!$H$10:$H$105,$E23,'2. Scope of Works'!$P$10:$P$105,"Y")&gt;0,"Y","")</f>
        <v/>
      </c>
      <c r="O23" s="50">
        <f>SUMIFS('2. Scope of Works'!$S$10:$S$105,'2. Scope of Works'!$H$10:$H$105,'4. Summary of Resilience Works'!$E23,'2. Scope of Works'!$I$10:$I$105,'4. Summary of Resilience Works'!O$9)</f>
        <v>0</v>
      </c>
      <c r="P23" s="50">
        <f>SUMIFS('2. Scope of Works'!$S$10:$S$105,'2. Scope of Works'!$H$10:$H$105,'4. Summary of Resilience Works'!$E23,'2. Scope of Works'!$I$10:$I$105,'4. Summary of Resilience Works'!P$9)</f>
        <v>0</v>
      </c>
      <c r="Q23" s="50">
        <f>SUMIFS('2. Scope of Works'!$S$10:$S$105,'2. Scope of Works'!$H$10:$H$105,'4. Summary of Resilience Works'!$E23,'2. Scope of Works'!$I$10:$I$105,'4. Summary of Resilience Works'!Q$9)</f>
        <v>0</v>
      </c>
      <c r="R23" s="50">
        <f>SUMIFS('2. Scope of Works'!$S$10:$S$105,'2. Scope of Works'!$H$10:$H$105,'4. Summary of Resilience Works'!$E23,'2. Scope of Works'!$I$10:$I$105,'4. Summary of Resilience Works'!R$9)</f>
        <v>0</v>
      </c>
      <c r="S23" s="50">
        <f>SUMIFS('2. Scope of Works'!$S$10:$S$105,'2. Scope of Works'!$H$10:$H$105,'4. Summary of Resilience Works'!$E23,'2. Scope of Works'!$I$10:$I$105,'4. Summary of Resilience Works'!S$9)</f>
        <v>0</v>
      </c>
      <c r="T23" s="50">
        <f>SUMIFS('2. Scope of Works'!$S$10:$S$105,'2. Scope of Works'!$H$10:$H$105,'4. Summary of Resilience Works'!$E23,'2. Scope of Works'!$I$10:$I$105,'4. Summary of Resilience Works'!T$9)</f>
        <v>0</v>
      </c>
      <c r="U23" s="50">
        <f>SUMIFS('2. Scope of Works'!$S$10:$S$105,'2. Scope of Works'!$H$10:$H$105,'4. Summary of Resilience Works'!$E23,'2. Scope of Works'!$I$10:$I$105,'4. Summary of Resilience Works'!U$9)</f>
        <v>0</v>
      </c>
      <c r="V23" s="50">
        <f>SUMIFS('2. Scope of Works'!$S$10:$S$105,'2. Scope of Works'!$H$10:$H$105,'4. Summary of Resilience Works'!$E23,'2. Scope of Works'!$I$10:$I$105,'4. Summary of Resilience Works'!V$9)</f>
        <v>0</v>
      </c>
      <c r="W23" s="50">
        <f>SUMIFS('2. Scope of Works'!$S$10:$S$105,'2. Scope of Works'!$H$10:$H$105,'4. Summary of Resilience Works'!$E23,'2. Scope of Works'!$I$10:$I$105,'4. Summary of Resilience Works'!W$9)</f>
        <v>0</v>
      </c>
      <c r="X23" s="50">
        <f>SUMIFS('2. Scope of Works'!$S$10:$S$105,'2. Scope of Works'!$H$10:$H$105,'4. Summary of Resilience Works'!$E23,'2. Scope of Works'!$I$10:$I$105,'4. Summary of Resilience Works'!X$9)</f>
        <v>0</v>
      </c>
      <c r="Y23" s="50">
        <f>SUMIFS('2. Scope of Works'!$S$10:$S$105,'2. Scope of Works'!$H$10:$H$105,'4. Summary of Resilience Works'!$E23,'2. Scope of Works'!$I$10:$I$105,'4. Summary of Resilience Works'!Y$9)</f>
        <v>0</v>
      </c>
      <c r="Z23" s="50">
        <f>SUMIFS('2. Scope of Works'!$S$10:$S$105,'2. Scope of Works'!$H$10:$H$105,'4. Summary of Resilience Works'!$E23,'2. Scope of Works'!$I$10:$I$105,'4. Summary of Resilience Works'!Z$9)</f>
        <v>0</v>
      </c>
      <c r="AA23" s="50">
        <f>SUMIFS('2. Scope of Works'!$S$10:$S$105,'2. Scope of Works'!$H$10:$H$105,'4. Summary of Resilience Works'!$E23,'2. Scope of Works'!$I$10:$I$105,'4. Summary of Resilience Works'!AA$9)</f>
        <v>0</v>
      </c>
      <c r="AB23" s="50">
        <f>SUMIFS('2. Scope of Works'!$S$10:$S$105,'2. Scope of Works'!$H$10:$H$105,'4. Summary of Resilience Works'!$E23,'2. Scope of Works'!$I$10:$I$105,'4. Summary of Resilience Works'!AB$9)</f>
        <v>0</v>
      </c>
      <c r="AC23" s="50">
        <f>SUMIFS('2. Scope of Works'!$S$10:$S$105,'2. Scope of Works'!$H$10:$H$105,'4. Summary of Resilience Works'!$E23,'2. Scope of Works'!$I$10:$I$105,'4. Summary of Resilience Works'!AC$9)</f>
        <v>0</v>
      </c>
      <c r="AD23" s="50">
        <f>SUMIFS('2. Scope of Works'!$S$10:$S$105,'2. Scope of Works'!$H$10:$H$105,'4. Summary of Resilience Works'!$E23,'2. Scope of Works'!$I$10:$I$105,'4. Summary of Resilience Works'!AD$9)</f>
        <v>0</v>
      </c>
      <c r="AE23" s="50">
        <f>SUMIFS('2. Scope of Works'!$S$10:$S$105,'2. Scope of Works'!$H$10:$H$105,'4. Summary of Resilience Works'!$E23,'2. Scope of Works'!$I$10:$I$105,'4. Summary of Resilience Works'!AE$9)</f>
        <v>0</v>
      </c>
      <c r="AF23" s="50">
        <f>SUMIFS('2. Scope of Works'!$S$10:$S$105,'2. Scope of Works'!$H$10:$H$105,'4. Summary of Resilience Works'!$E23,'2. Scope of Works'!$I$10:$I$105,'4. Summary of Resilience Works'!AF$9)</f>
        <v>0</v>
      </c>
      <c r="AG23" s="50">
        <f>SUMIFS('2. Scope of Works'!$S$10:$S$105,'2. Scope of Works'!$H$10:$H$105,'4. Summary of Resilience Works'!$E23,'2. Scope of Works'!$I$10:$I$105,'4. Summary of Resilience Works'!AG$9)</f>
        <v>0</v>
      </c>
      <c r="AH23" s="50">
        <f>SUMIFS('2. Scope of Works'!$S$10:$S$105,'2. Scope of Works'!$H$10:$H$105,'4. Summary of Resilience Works'!$E23,'2. Scope of Works'!$I$10:$I$105,'4. Summary of Resilience Works'!AH$9)</f>
        <v>0</v>
      </c>
      <c r="AI23" s="50">
        <f>SUMIFS('2. Scope of Works'!$S$10:$S$105,'2. Scope of Works'!$H$10:$H$105,'4. Summary of Resilience Works'!$E23,'2. Scope of Works'!$I$10:$I$105,'4. Summary of Resilience Works'!AI$9)</f>
        <v>0</v>
      </c>
      <c r="AJ23" s="50">
        <f>SUMIFS('2. Scope of Works'!$S$10:$S$105,'2. Scope of Works'!$H$10:$H$105,'4. Summary of Resilience Works'!$E23,'2. Scope of Works'!$I$10:$I$105,'4. Summary of Resilience Works'!AJ$9)</f>
        <v>0</v>
      </c>
      <c r="AK23" s="50">
        <f>SUMIFS('2. Scope of Works'!$S$10:$S$105,'2. Scope of Works'!$H$10:$H$105,'4. Summary of Resilience Works'!$E23,'2. Scope of Works'!$I$10:$I$105,'4. Summary of Resilience Works'!AK$9)</f>
        <v>0</v>
      </c>
      <c r="AL23" s="50">
        <f>SUMIFS('2. Scope of Works'!$S$10:$S$105,'2. Scope of Works'!$H$10:$H$105,'4. Summary of Resilience Works'!$E23,'2. Scope of Works'!$I$10:$I$105,'4. Summary of Resilience Works'!AL$9)</f>
        <v>0</v>
      </c>
      <c r="AM23" s="50">
        <f>SUMIFS('2. Scope of Works'!$S$10:$S$105,'2. Scope of Works'!$H$10:$H$105,'4. Summary of Resilience Works'!$E23,'2. Scope of Works'!$I$10:$I$105,'4. Summary of Resilience Works'!AM$9)</f>
        <v>0</v>
      </c>
      <c r="AN23" s="50">
        <f>SUMIFS('2. Scope of Works'!$S$10:$S$105,'2. Scope of Works'!$H$10:$H$105,'4. Summary of Resilience Works'!$E23,'2. Scope of Works'!$I$10:$I$105,'4. Summary of Resilience Works'!AN$9)</f>
        <v>0</v>
      </c>
      <c r="AO23" s="50">
        <f>SUMIFS('2. Scope of Works'!$S$10:$S$105,'2. Scope of Works'!$H$10:$H$105,'4. Summary of Resilience Works'!$E23,'2. Scope of Works'!$I$10:$I$105,'4. Summary of Resilience Works'!AO$9)</f>
        <v>0</v>
      </c>
      <c r="AP23" s="50">
        <f>SUMIFS('2. Scope of Works'!$S$10:$S$105,'2. Scope of Works'!$H$10:$H$105,'4. Summary of Resilience Works'!$E23,'2. Scope of Works'!$I$10:$I$105,'4. Summary of Resilience Works'!AP$9)</f>
        <v>0</v>
      </c>
      <c r="AQ23" s="50">
        <f>SUMIFS('2. Scope of Works'!$S$10:$S$105,'2. Scope of Works'!$H$10:$H$105,'4. Summary of Resilience Works'!$E23,'2. Scope of Works'!$I$10:$I$105,'4. Summary of Resilience Works'!AQ$9)</f>
        <v>0</v>
      </c>
      <c r="AR23" s="50">
        <f>SUMIFS('2. Scope of Works'!$S$10:$S$105,'2. Scope of Works'!$H$10:$H$105,'4. Summary of Resilience Works'!$E23,'2. Scope of Works'!$I$10:$I$105,'4. Summary of Resilience Works'!AR$9)</f>
        <v>0</v>
      </c>
      <c r="AS23" s="50">
        <f>SUMIFS('2. Scope of Works'!$S$10:$S$105,'2. Scope of Works'!$H$10:$H$105,'4. Summary of Resilience Works'!$E23,'2. Scope of Works'!$I$10:$I$105,'4. Summary of Resilience Works'!AS$9)</f>
        <v>0</v>
      </c>
      <c r="AT23" s="50">
        <f>SUMIFS('2. Scope of Works'!$S$10:$S$105,'2. Scope of Works'!$H$10:$H$105,'4. Summary of Resilience Works'!$E23,'2. Scope of Works'!$I$10:$I$105,'4. Summary of Resilience Works'!AT$9)</f>
        <v>0</v>
      </c>
      <c r="AU23" s="50">
        <f>SUMIFS('2. Scope of Works'!$S$10:$S$105,'2. Scope of Works'!$H$10:$H$105,'4. Summary of Resilience Works'!$E23,'2. Scope of Works'!$I$10:$I$105,'4. Summary of Resilience Works'!AU$9)</f>
        <v>0</v>
      </c>
      <c r="AV23" s="50">
        <f>SUMIFS('2. Scope of Works'!$S$10:$S$105,'2. Scope of Works'!$H$10:$H$105,'4. Summary of Resilience Works'!$E23,'2. Scope of Works'!$I$10:$I$105,'4. Summary of Resilience Works'!AV$9)</f>
        <v>0</v>
      </c>
      <c r="AW23" s="50">
        <f>SUMIFS('2. Scope of Works'!$S$10:$S$105,'2. Scope of Works'!$H$10:$H$105,'4. Summary of Resilience Works'!$E23,'2. Scope of Works'!$I$10:$I$105,'4. Summary of Resilience Works'!AW$9)</f>
        <v>0</v>
      </c>
      <c r="AX23" s="50">
        <f>SUMIFS('2. Scope of Works'!$S$10:$S$105,'2. Scope of Works'!$H$10:$H$105,'4. Summary of Resilience Works'!$E23,'2. Scope of Works'!$I$10:$I$105,'4. Summary of Resilience Works'!AX$9)</f>
        <v>0</v>
      </c>
      <c r="AY23" s="50">
        <f>SUMIFS('2. Scope of Works'!$S$10:$S$105,'2. Scope of Works'!$H$10:$H$105,'4. Summary of Resilience Works'!$E23,'2. Scope of Works'!$I$10:$I$105,'4. Summary of Resilience Works'!AY$9)</f>
        <v>0</v>
      </c>
      <c r="AZ23" s="50">
        <f>SUMIFS('2. Scope of Works'!$S$10:$S$105,'2. Scope of Works'!$H$10:$H$105,'4. Summary of Resilience Works'!$E23,'2. Scope of Works'!$I$10:$I$105,'4. Summary of Resilience Works'!AZ$9)</f>
        <v>0</v>
      </c>
      <c r="BA23" s="50">
        <f>SUMIFS('2. Scope of Works'!$S$10:$S$105,'2. Scope of Works'!$H$10:$H$105,'4. Summary of Resilience Works'!$E23,'2. Scope of Works'!$I$10:$I$105,'4. Summary of Resilience Works'!BA$9)</f>
        <v>0</v>
      </c>
      <c r="BB23" s="50">
        <f>SUMIFS('2. Scope of Works'!$S$10:$S$105,'2. Scope of Works'!$H$10:$H$105,'4. Summary of Resilience Works'!$E23,'2. Scope of Works'!$I$10:$I$105,'4. Summary of Resilience Works'!BB$9)</f>
        <v>0</v>
      </c>
      <c r="BC23" s="50">
        <f>SUMIFS('2. Scope of Works'!$S$10:$S$105,'2. Scope of Works'!$H$10:$H$105,'4. Summary of Resilience Works'!$E23,'2. Scope of Works'!$I$10:$I$105,'4. Summary of Resilience Works'!BC$9)</f>
        <v>0</v>
      </c>
      <c r="BD23" s="50">
        <f>SUMIFS('2. Scope of Works'!$S$10:$S$105,'2. Scope of Works'!$H$10:$H$105,'4. Summary of Resilience Works'!$E23,'2. Scope of Works'!$I$10:$I$105,'4. Summary of Resilience Works'!BD$9)</f>
        <v>0</v>
      </c>
      <c r="BE23" s="50">
        <f>SUMIFS('2. Scope of Works'!$S$10:$S$105,'2. Scope of Works'!$H$10:$H$105,'4. Summary of Resilience Works'!$E23,'2. Scope of Works'!$I$10:$I$105,'4. Summary of Resilience Works'!BE$9)</f>
        <v>0</v>
      </c>
      <c r="BF23" s="50">
        <f>SUMIFS('2. Scope of Works'!$S$10:$S$105,'2. Scope of Works'!$H$10:$H$105,'4. Summary of Resilience Works'!$E23,'2. Scope of Works'!$I$10:$I$105,'4. Summary of Resilience Works'!BF$9)</f>
        <v>0</v>
      </c>
      <c r="BG23" s="50">
        <f>SUMIFS('2. Scope of Works'!$S$10:$S$105,'2. Scope of Works'!$H$10:$H$105,'4. Summary of Resilience Works'!$E23,'2. Scope of Works'!$I$10:$I$105,'4. Summary of Resilience Works'!BG$9)</f>
        <v>0</v>
      </c>
    </row>
    <row r="24" spans="3:59" s="47" customFormat="1" x14ac:dyDescent="0.35">
      <c r="C24" s="168"/>
      <c r="D24" s="170"/>
      <c r="E24" s="1">
        <v>2.12</v>
      </c>
      <c r="F24" s="3" t="s">
        <v>238</v>
      </c>
      <c r="H24" s="48" t="str">
        <f>IF(SUMIF('2. Scope of Works'!$H$10:$H$105,'4. Summary of Resilience Works'!E24,'2. Scope of Works'!$Q$10:$Q$105)=0,"",SUMIF('2. Scope of Works'!$H$10:$H$105,'4. Summary of Resilience Works'!E24,'2. Scope of Works'!$Q$10:$Q$105))</f>
        <v/>
      </c>
      <c r="I24" s="48" t="str">
        <f>IF(SUMIF('2. Scope of Works'!$H$10:$H$105,'4. Summary of Resilience Works'!E24,'2. Scope of Works'!$R$10:$R$105)=0,"",SUMIF('2. Scope of Works'!$H$10:$H$105,'4. Summary of Resilience Works'!E24,'2. Scope of Works'!$R$10:$R$105))</f>
        <v/>
      </c>
      <c r="J24" s="48" t="str">
        <f>IF(SUMIF('2. Scope of Works'!$H$10:$H$105,'4. Summary of Resilience Works'!E24,'2. Scope of Works'!$S$10:$S$105)=0,"",SUMIF('2. Scope of Works'!$H$10:$H$105,'4. Summary of Resilience Works'!E24,'2. Scope of Works'!$S$10:$S$105))</f>
        <v/>
      </c>
      <c r="K24" s="49" t="str">
        <f>IF(SUMIFS('2. Scope of Works'!$S$10:$S$105,'2. Scope of Works'!$H$10:$H$105,$E24,'2. Scope of Works'!$P$10:$P$105,"Y")&gt;0,"Y","")</f>
        <v/>
      </c>
      <c r="O24" s="50">
        <f>SUMIFS('2. Scope of Works'!$S$10:$S$105,'2. Scope of Works'!$H$10:$H$105,'4. Summary of Resilience Works'!$E24,'2. Scope of Works'!$I$10:$I$105,'4. Summary of Resilience Works'!O$9)</f>
        <v>0</v>
      </c>
      <c r="P24" s="50">
        <f>SUMIFS('2. Scope of Works'!$S$10:$S$105,'2. Scope of Works'!$H$10:$H$105,'4. Summary of Resilience Works'!$E24,'2. Scope of Works'!$I$10:$I$105,'4. Summary of Resilience Works'!P$9)</f>
        <v>0</v>
      </c>
      <c r="Q24" s="50">
        <f>SUMIFS('2. Scope of Works'!$S$10:$S$105,'2. Scope of Works'!$H$10:$H$105,'4. Summary of Resilience Works'!$E24,'2. Scope of Works'!$I$10:$I$105,'4. Summary of Resilience Works'!Q$9)</f>
        <v>0</v>
      </c>
      <c r="R24" s="50">
        <f>SUMIFS('2. Scope of Works'!$S$10:$S$105,'2. Scope of Works'!$H$10:$H$105,'4. Summary of Resilience Works'!$E24,'2. Scope of Works'!$I$10:$I$105,'4. Summary of Resilience Works'!R$9)</f>
        <v>0</v>
      </c>
      <c r="S24" s="50">
        <f>SUMIFS('2. Scope of Works'!$S$10:$S$105,'2. Scope of Works'!$H$10:$H$105,'4. Summary of Resilience Works'!$E24,'2. Scope of Works'!$I$10:$I$105,'4. Summary of Resilience Works'!S$9)</f>
        <v>0</v>
      </c>
      <c r="T24" s="50">
        <f>SUMIFS('2. Scope of Works'!$S$10:$S$105,'2. Scope of Works'!$H$10:$H$105,'4. Summary of Resilience Works'!$E24,'2. Scope of Works'!$I$10:$I$105,'4. Summary of Resilience Works'!T$9)</f>
        <v>0</v>
      </c>
      <c r="U24" s="50">
        <f>SUMIFS('2. Scope of Works'!$S$10:$S$105,'2. Scope of Works'!$H$10:$H$105,'4. Summary of Resilience Works'!$E24,'2. Scope of Works'!$I$10:$I$105,'4. Summary of Resilience Works'!U$9)</f>
        <v>0</v>
      </c>
      <c r="V24" s="50">
        <f>SUMIFS('2. Scope of Works'!$S$10:$S$105,'2. Scope of Works'!$H$10:$H$105,'4. Summary of Resilience Works'!$E24,'2. Scope of Works'!$I$10:$I$105,'4. Summary of Resilience Works'!V$9)</f>
        <v>0</v>
      </c>
      <c r="W24" s="50">
        <f>SUMIFS('2. Scope of Works'!$S$10:$S$105,'2. Scope of Works'!$H$10:$H$105,'4. Summary of Resilience Works'!$E24,'2. Scope of Works'!$I$10:$I$105,'4. Summary of Resilience Works'!W$9)</f>
        <v>0</v>
      </c>
      <c r="X24" s="50">
        <f>SUMIFS('2. Scope of Works'!$S$10:$S$105,'2. Scope of Works'!$H$10:$H$105,'4. Summary of Resilience Works'!$E24,'2. Scope of Works'!$I$10:$I$105,'4. Summary of Resilience Works'!X$9)</f>
        <v>0</v>
      </c>
      <c r="Y24" s="50">
        <f>SUMIFS('2. Scope of Works'!$S$10:$S$105,'2. Scope of Works'!$H$10:$H$105,'4. Summary of Resilience Works'!$E24,'2. Scope of Works'!$I$10:$I$105,'4. Summary of Resilience Works'!Y$9)</f>
        <v>0</v>
      </c>
      <c r="Z24" s="50">
        <f>SUMIFS('2. Scope of Works'!$S$10:$S$105,'2. Scope of Works'!$H$10:$H$105,'4. Summary of Resilience Works'!$E24,'2. Scope of Works'!$I$10:$I$105,'4. Summary of Resilience Works'!Z$9)</f>
        <v>0</v>
      </c>
      <c r="AA24" s="50">
        <f>SUMIFS('2. Scope of Works'!$S$10:$S$105,'2. Scope of Works'!$H$10:$H$105,'4. Summary of Resilience Works'!$E24,'2. Scope of Works'!$I$10:$I$105,'4. Summary of Resilience Works'!AA$9)</f>
        <v>0</v>
      </c>
      <c r="AB24" s="50">
        <f>SUMIFS('2. Scope of Works'!$S$10:$S$105,'2. Scope of Works'!$H$10:$H$105,'4. Summary of Resilience Works'!$E24,'2. Scope of Works'!$I$10:$I$105,'4. Summary of Resilience Works'!AB$9)</f>
        <v>0</v>
      </c>
      <c r="AC24" s="50">
        <f>SUMIFS('2. Scope of Works'!$S$10:$S$105,'2. Scope of Works'!$H$10:$H$105,'4. Summary of Resilience Works'!$E24,'2. Scope of Works'!$I$10:$I$105,'4. Summary of Resilience Works'!AC$9)</f>
        <v>0</v>
      </c>
      <c r="AD24" s="50">
        <f>SUMIFS('2. Scope of Works'!$S$10:$S$105,'2. Scope of Works'!$H$10:$H$105,'4. Summary of Resilience Works'!$E24,'2. Scope of Works'!$I$10:$I$105,'4. Summary of Resilience Works'!AD$9)</f>
        <v>0</v>
      </c>
      <c r="AE24" s="50">
        <f>SUMIFS('2. Scope of Works'!$S$10:$S$105,'2. Scope of Works'!$H$10:$H$105,'4. Summary of Resilience Works'!$E24,'2. Scope of Works'!$I$10:$I$105,'4. Summary of Resilience Works'!AE$9)</f>
        <v>0</v>
      </c>
      <c r="AF24" s="50">
        <f>SUMIFS('2. Scope of Works'!$S$10:$S$105,'2. Scope of Works'!$H$10:$H$105,'4. Summary of Resilience Works'!$E24,'2. Scope of Works'!$I$10:$I$105,'4. Summary of Resilience Works'!AF$9)</f>
        <v>0</v>
      </c>
      <c r="AG24" s="50">
        <f>SUMIFS('2. Scope of Works'!$S$10:$S$105,'2. Scope of Works'!$H$10:$H$105,'4. Summary of Resilience Works'!$E24,'2. Scope of Works'!$I$10:$I$105,'4. Summary of Resilience Works'!AG$9)</f>
        <v>0</v>
      </c>
      <c r="AH24" s="50">
        <f>SUMIFS('2. Scope of Works'!$S$10:$S$105,'2. Scope of Works'!$H$10:$H$105,'4. Summary of Resilience Works'!$E24,'2. Scope of Works'!$I$10:$I$105,'4. Summary of Resilience Works'!AH$9)</f>
        <v>0</v>
      </c>
      <c r="AI24" s="50">
        <f>SUMIFS('2. Scope of Works'!$S$10:$S$105,'2. Scope of Works'!$H$10:$H$105,'4. Summary of Resilience Works'!$E24,'2. Scope of Works'!$I$10:$I$105,'4. Summary of Resilience Works'!AI$9)</f>
        <v>0</v>
      </c>
      <c r="AJ24" s="50">
        <f>SUMIFS('2. Scope of Works'!$S$10:$S$105,'2. Scope of Works'!$H$10:$H$105,'4. Summary of Resilience Works'!$E24,'2. Scope of Works'!$I$10:$I$105,'4. Summary of Resilience Works'!AJ$9)</f>
        <v>0</v>
      </c>
      <c r="AK24" s="50">
        <f>SUMIFS('2. Scope of Works'!$S$10:$S$105,'2. Scope of Works'!$H$10:$H$105,'4. Summary of Resilience Works'!$E24,'2. Scope of Works'!$I$10:$I$105,'4. Summary of Resilience Works'!AK$9)</f>
        <v>0</v>
      </c>
      <c r="AL24" s="50">
        <f>SUMIFS('2. Scope of Works'!$S$10:$S$105,'2. Scope of Works'!$H$10:$H$105,'4. Summary of Resilience Works'!$E24,'2. Scope of Works'!$I$10:$I$105,'4. Summary of Resilience Works'!AL$9)</f>
        <v>0</v>
      </c>
      <c r="AM24" s="50">
        <f>SUMIFS('2. Scope of Works'!$S$10:$S$105,'2. Scope of Works'!$H$10:$H$105,'4. Summary of Resilience Works'!$E24,'2. Scope of Works'!$I$10:$I$105,'4. Summary of Resilience Works'!AM$9)</f>
        <v>0</v>
      </c>
      <c r="AN24" s="50">
        <f>SUMIFS('2. Scope of Works'!$S$10:$S$105,'2. Scope of Works'!$H$10:$H$105,'4. Summary of Resilience Works'!$E24,'2. Scope of Works'!$I$10:$I$105,'4. Summary of Resilience Works'!AN$9)</f>
        <v>0</v>
      </c>
      <c r="AO24" s="50">
        <f>SUMIFS('2. Scope of Works'!$S$10:$S$105,'2. Scope of Works'!$H$10:$H$105,'4. Summary of Resilience Works'!$E24,'2. Scope of Works'!$I$10:$I$105,'4. Summary of Resilience Works'!AO$9)</f>
        <v>0</v>
      </c>
      <c r="AP24" s="50">
        <f>SUMIFS('2. Scope of Works'!$S$10:$S$105,'2. Scope of Works'!$H$10:$H$105,'4. Summary of Resilience Works'!$E24,'2. Scope of Works'!$I$10:$I$105,'4. Summary of Resilience Works'!AP$9)</f>
        <v>0</v>
      </c>
      <c r="AQ24" s="50">
        <f>SUMIFS('2. Scope of Works'!$S$10:$S$105,'2. Scope of Works'!$H$10:$H$105,'4. Summary of Resilience Works'!$E24,'2. Scope of Works'!$I$10:$I$105,'4. Summary of Resilience Works'!AQ$9)</f>
        <v>0</v>
      </c>
      <c r="AR24" s="50">
        <f>SUMIFS('2. Scope of Works'!$S$10:$S$105,'2. Scope of Works'!$H$10:$H$105,'4. Summary of Resilience Works'!$E24,'2. Scope of Works'!$I$10:$I$105,'4. Summary of Resilience Works'!AR$9)</f>
        <v>0</v>
      </c>
      <c r="AS24" s="50">
        <f>SUMIFS('2. Scope of Works'!$S$10:$S$105,'2. Scope of Works'!$H$10:$H$105,'4. Summary of Resilience Works'!$E24,'2. Scope of Works'!$I$10:$I$105,'4. Summary of Resilience Works'!AS$9)</f>
        <v>0</v>
      </c>
      <c r="AT24" s="50">
        <f>SUMIFS('2. Scope of Works'!$S$10:$S$105,'2. Scope of Works'!$H$10:$H$105,'4. Summary of Resilience Works'!$E24,'2. Scope of Works'!$I$10:$I$105,'4. Summary of Resilience Works'!AT$9)</f>
        <v>0</v>
      </c>
      <c r="AU24" s="50">
        <f>SUMIFS('2. Scope of Works'!$S$10:$S$105,'2. Scope of Works'!$H$10:$H$105,'4. Summary of Resilience Works'!$E24,'2. Scope of Works'!$I$10:$I$105,'4. Summary of Resilience Works'!AU$9)</f>
        <v>0</v>
      </c>
      <c r="AV24" s="50">
        <f>SUMIFS('2. Scope of Works'!$S$10:$S$105,'2. Scope of Works'!$H$10:$H$105,'4. Summary of Resilience Works'!$E24,'2. Scope of Works'!$I$10:$I$105,'4. Summary of Resilience Works'!AV$9)</f>
        <v>0</v>
      </c>
      <c r="AW24" s="50">
        <f>SUMIFS('2. Scope of Works'!$S$10:$S$105,'2. Scope of Works'!$H$10:$H$105,'4. Summary of Resilience Works'!$E24,'2. Scope of Works'!$I$10:$I$105,'4. Summary of Resilience Works'!AW$9)</f>
        <v>0</v>
      </c>
      <c r="AX24" s="50">
        <f>SUMIFS('2. Scope of Works'!$S$10:$S$105,'2. Scope of Works'!$H$10:$H$105,'4. Summary of Resilience Works'!$E24,'2. Scope of Works'!$I$10:$I$105,'4. Summary of Resilience Works'!AX$9)</f>
        <v>0</v>
      </c>
      <c r="AY24" s="50">
        <f>SUMIFS('2. Scope of Works'!$S$10:$S$105,'2. Scope of Works'!$H$10:$H$105,'4. Summary of Resilience Works'!$E24,'2. Scope of Works'!$I$10:$I$105,'4. Summary of Resilience Works'!AY$9)</f>
        <v>0</v>
      </c>
      <c r="AZ24" s="50">
        <f>SUMIFS('2. Scope of Works'!$S$10:$S$105,'2. Scope of Works'!$H$10:$H$105,'4. Summary of Resilience Works'!$E24,'2. Scope of Works'!$I$10:$I$105,'4. Summary of Resilience Works'!AZ$9)</f>
        <v>0</v>
      </c>
      <c r="BA24" s="50">
        <f>SUMIFS('2. Scope of Works'!$S$10:$S$105,'2. Scope of Works'!$H$10:$H$105,'4. Summary of Resilience Works'!$E24,'2. Scope of Works'!$I$10:$I$105,'4. Summary of Resilience Works'!BA$9)</f>
        <v>0</v>
      </c>
      <c r="BB24" s="50">
        <f>SUMIFS('2. Scope of Works'!$S$10:$S$105,'2. Scope of Works'!$H$10:$H$105,'4. Summary of Resilience Works'!$E24,'2. Scope of Works'!$I$10:$I$105,'4. Summary of Resilience Works'!BB$9)</f>
        <v>0</v>
      </c>
      <c r="BC24" s="50">
        <f>SUMIFS('2. Scope of Works'!$S$10:$S$105,'2. Scope of Works'!$H$10:$H$105,'4. Summary of Resilience Works'!$E24,'2. Scope of Works'!$I$10:$I$105,'4. Summary of Resilience Works'!BC$9)</f>
        <v>0</v>
      </c>
      <c r="BD24" s="50">
        <f>SUMIFS('2. Scope of Works'!$S$10:$S$105,'2. Scope of Works'!$H$10:$H$105,'4. Summary of Resilience Works'!$E24,'2. Scope of Works'!$I$10:$I$105,'4. Summary of Resilience Works'!BD$9)</f>
        <v>0</v>
      </c>
      <c r="BE24" s="50">
        <f>SUMIFS('2. Scope of Works'!$S$10:$S$105,'2. Scope of Works'!$H$10:$H$105,'4. Summary of Resilience Works'!$E24,'2. Scope of Works'!$I$10:$I$105,'4. Summary of Resilience Works'!BE$9)</f>
        <v>0</v>
      </c>
      <c r="BF24" s="50">
        <f>SUMIFS('2. Scope of Works'!$S$10:$S$105,'2. Scope of Works'!$H$10:$H$105,'4. Summary of Resilience Works'!$E24,'2. Scope of Works'!$I$10:$I$105,'4. Summary of Resilience Works'!BF$9)</f>
        <v>0</v>
      </c>
      <c r="BG24" s="50">
        <f>SUMIFS('2. Scope of Works'!$S$10:$S$105,'2. Scope of Works'!$H$10:$H$105,'4. Summary of Resilience Works'!$E24,'2. Scope of Works'!$I$10:$I$105,'4. Summary of Resilience Works'!BG$9)</f>
        <v>0</v>
      </c>
    </row>
    <row r="25" spans="3:59" s="47" customFormat="1" x14ac:dyDescent="0.35">
      <c r="C25" s="1" t="s">
        <v>239</v>
      </c>
      <c r="D25" s="2" t="s">
        <v>240</v>
      </c>
      <c r="E25" s="1">
        <v>3.01</v>
      </c>
      <c r="F25" s="3" t="s">
        <v>241</v>
      </c>
      <c r="H25" s="48" t="str">
        <f>IF(SUMIF('2. Scope of Works'!$H$10:$H$105,'4. Summary of Resilience Works'!E25,'2. Scope of Works'!$Q$10:$Q$105)=0,"",SUMIF('2. Scope of Works'!$H$10:$H$105,'4. Summary of Resilience Works'!E25,'2. Scope of Works'!$Q$10:$Q$105))</f>
        <v/>
      </c>
      <c r="I25" s="48" t="str">
        <f>IF(SUMIF('2. Scope of Works'!$H$10:$H$105,'4. Summary of Resilience Works'!E25,'2. Scope of Works'!$R$10:$R$105)=0,"",SUMIF('2. Scope of Works'!$H$10:$H$105,'4. Summary of Resilience Works'!E25,'2. Scope of Works'!$R$10:$R$105))</f>
        <v/>
      </c>
      <c r="J25" s="48" t="str">
        <f>IF(SUMIF('2. Scope of Works'!$H$10:$H$105,'4. Summary of Resilience Works'!E25,'2. Scope of Works'!$S$10:$S$105)=0,"",SUMIF('2. Scope of Works'!$H$10:$H$105,'4. Summary of Resilience Works'!E25,'2. Scope of Works'!$S$10:$S$105))</f>
        <v/>
      </c>
      <c r="K25" s="49" t="str">
        <f>IF(SUMIFS('2. Scope of Works'!$S$10:$S$105,'2. Scope of Works'!$H$10:$H$105,$E25,'2. Scope of Works'!$P$10:$P$105,"Y")&gt;0,"Y","")</f>
        <v/>
      </c>
      <c r="O25" s="50">
        <f>SUMIFS('2. Scope of Works'!$S$10:$S$105,'2. Scope of Works'!$H$10:$H$105,'4. Summary of Resilience Works'!$E25,'2. Scope of Works'!$I$10:$I$105,'4. Summary of Resilience Works'!O$9)</f>
        <v>0</v>
      </c>
      <c r="P25" s="50">
        <f>SUMIFS('2. Scope of Works'!$S$10:$S$105,'2. Scope of Works'!$H$10:$H$105,'4. Summary of Resilience Works'!$E25,'2. Scope of Works'!$I$10:$I$105,'4. Summary of Resilience Works'!P$9)</f>
        <v>0</v>
      </c>
      <c r="Q25" s="50">
        <f>SUMIFS('2. Scope of Works'!$S$10:$S$105,'2. Scope of Works'!$H$10:$H$105,'4. Summary of Resilience Works'!$E25,'2. Scope of Works'!$I$10:$I$105,'4. Summary of Resilience Works'!Q$9)</f>
        <v>0</v>
      </c>
      <c r="R25" s="50">
        <f>SUMIFS('2. Scope of Works'!$S$10:$S$105,'2. Scope of Works'!$H$10:$H$105,'4. Summary of Resilience Works'!$E25,'2. Scope of Works'!$I$10:$I$105,'4. Summary of Resilience Works'!R$9)</f>
        <v>0</v>
      </c>
      <c r="S25" s="50">
        <f>SUMIFS('2. Scope of Works'!$S$10:$S$105,'2. Scope of Works'!$H$10:$H$105,'4. Summary of Resilience Works'!$E25,'2. Scope of Works'!$I$10:$I$105,'4. Summary of Resilience Works'!S$9)</f>
        <v>0</v>
      </c>
      <c r="T25" s="50">
        <f>SUMIFS('2. Scope of Works'!$S$10:$S$105,'2. Scope of Works'!$H$10:$H$105,'4. Summary of Resilience Works'!$E25,'2. Scope of Works'!$I$10:$I$105,'4. Summary of Resilience Works'!T$9)</f>
        <v>0</v>
      </c>
      <c r="U25" s="50">
        <f>SUMIFS('2. Scope of Works'!$S$10:$S$105,'2. Scope of Works'!$H$10:$H$105,'4. Summary of Resilience Works'!$E25,'2. Scope of Works'!$I$10:$I$105,'4. Summary of Resilience Works'!U$9)</f>
        <v>0</v>
      </c>
      <c r="V25" s="50">
        <f>SUMIFS('2. Scope of Works'!$S$10:$S$105,'2. Scope of Works'!$H$10:$H$105,'4. Summary of Resilience Works'!$E25,'2. Scope of Works'!$I$10:$I$105,'4. Summary of Resilience Works'!V$9)</f>
        <v>0</v>
      </c>
      <c r="W25" s="50">
        <f>SUMIFS('2. Scope of Works'!$S$10:$S$105,'2. Scope of Works'!$H$10:$H$105,'4. Summary of Resilience Works'!$E25,'2. Scope of Works'!$I$10:$I$105,'4. Summary of Resilience Works'!W$9)</f>
        <v>0</v>
      </c>
      <c r="X25" s="50">
        <f>SUMIFS('2. Scope of Works'!$S$10:$S$105,'2. Scope of Works'!$H$10:$H$105,'4. Summary of Resilience Works'!$E25,'2. Scope of Works'!$I$10:$I$105,'4. Summary of Resilience Works'!X$9)</f>
        <v>0</v>
      </c>
      <c r="Y25" s="50">
        <f>SUMIFS('2. Scope of Works'!$S$10:$S$105,'2. Scope of Works'!$H$10:$H$105,'4. Summary of Resilience Works'!$E25,'2. Scope of Works'!$I$10:$I$105,'4. Summary of Resilience Works'!Y$9)</f>
        <v>0</v>
      </c>
      <c r="Z25" s="50">
        <f>SUMIFS('2. Scope of Works'!$S$10:$S$105,'2. Scope of Works'!$H$10:$H$105,'4. Summary of Resilience Works'!$E25,'2. Scope of Works'!$I$10:$I$105,'4. Summary of Resilience Works'!Z$9)</f>
        <v>0</v>
      </c>
      <c r="AA25" s="50">
        <f>SUMIFS('2. Scope of Works'!$S$10:$S$105,'2. Scope of Works'!$H$10:$H$105,'4. Summary of Resilience Works'!$E25,'2. Scope of Works'!$I$10:$I$105,'4. Summary of Resilience Works'!AA$9)</f>
        <v>0</v>
      </c>
      <c r="AB25" s="50">
        <f>SUMIFS('2. Scope of Works'!$S$10:$S$105,'2. Scope of Works'!$H$10:$H$105,'4. Summary of Resilience Works'!$E25,'2. Scope of Works'!$I$10:$I$105,'4. Summary of Resilience Works'!AB$9)</f>
        <v>0</v>
      </c>
      <c r="AC25" s="50">
        <f>SUMIFS('2. Scope of Works'!$S$10:$S$105,'2. Scope of Works'!$H$10:$H$105,'4. Summary of Resilience Works'!$E25,'2. Scope of Works'!$I$10:$I$105,'4. Summary of Resilience Works'!AC$9)</f>
        <v>0</v>
      </c>
      <c r="AD25" s="50">
        <f>SUMIFS('2. Scope of Works'!$S$10:$S$105,'2. Scope of Works'!$H$10:$H$105,'4. Summary of Resilience Works'!$E25,'2. Scope of Works'!$I$10:$I$105,'4. Summary of Resilience Works'!AD$9)</f>
        <v>0</v>
      </c>
      <c r="AE25" s="50">
        <f>SUMIFS('2. Scope of Works'!$S$10:$S$105,'2. Scope of Works'!$H$10:$H$105,'4. Summary of Resilience Works'!$E25,'2. Scope of Works'!$I$10:$I$105,'4. Summary of Resilience Works'!AE$9)</f>
        <v>0</v>
      </c>
      <c r="AF25" s="50">
        <f>SUMIFS('2. Scope of Works'!$S$10:$S$105,'2. Scope of Works'!$H$10:$H$105,'4. Summary of Resilience Works'!$E25,'2. Scope of Works'!$I$10:$I$105,'4. Summary of Resilience Works'!AF$9)</f>
        <v>0</v>
      </c>
      <c r="AG25" s="50">
        <f>SUMIFS('2. Scope of Works'!$S$10:$S$105,'2. Scope of Works'!$H$10:$H$105,'4. Summary of Resilience Works'!$E25,'2. Scope of Works'!$I$10:$I$105,'4. Summary of Resilience Works'!AG$9)</f>
        <v>0</v>
      </c>
      <c r="AH25" s="50">
        <f>SUMIFS('2. Scope of Works'!$S$10:$S$105,'2. Scope of Works'!$H$10:$H$105,'4. Summary of Resilience Works'!$E25,'2. Scope of Works'!$I$10:$I$105,'4. Summary of Resilience Works'!AH$9)</f>
        <v>0</v>
      </c>
      <c r="AI25" s="50">
        <f>SUMIFS('2. Scope of Works'!$S$10:$S$105,'2. Scope of Works'!$H$10:$H$105,'4. Summary of Resilience Works'!$E25,'2. Scope of Works'!$I$10:$I$105,'4. Summary of Resilience Works'!AI$9)</f>
        <v>0</v>
      </c>
      <c r="AJ25" s="50">
        <f>SUMIFS('2. Scope of Works'!$S$10:$S$105,'2. Scope of Works'!$H$10:$H$105,'4. Summary of Resilience Works'!$E25,'2. Scope of Works'!$I$10:$I$105,'4. Summary of Resilience Works'!AJ$9)</f>
        <v>0</v>
      </c>
      <c r="AK25" s="50">
        <f>SUMIFS('2. Scope of Works'!$S$10:$S$105,'2. Scope of Works'!$H$10:$H$105,'4. Summary of Resilience Works'!$E25,'2. Scope of Works'!$I$10:$I$105,'4. Summary of Resilience Works'!AK$9)</f>
        <v>0</v>
      </c>
      <c r="AL25" s="50">
        <f>SUMIFS('2. Scope of Works'!$S$10:$S$105,'2. Scope of Works'!$H$10:$H$105,'4. Summary of Resilience Works'!$E25,'2. Scope of Works'!$I$10:$I$105,'4. Summary of Resilience Works'!AL$9)</f>
        <v>0</v>
      </c>
      <c r="AM25" s="50">
        <f>SUMIFS('2. Scope of Works'!$S$10:$S$105,'2. Scope of Works'!$H$10:$H$105,'4. Summary of Resilience Works'!$E25,'2. Scope of Works'!$I$10:$I$105,'4. Summary of Resilience Works'!AM$9)</f>
        <v>0</v>
      </c>
      <c r="AN25" s="50">
        <f>SUMIFS('2. Scope of Works'!$S$10:$S$105,'2. Scope of Works'!$H$10:$H$105,'4. Summary of Resilience Works'!$E25,'2. Scope of Works'!$I$10:$I$105,'4. Summary of Resilience Works'!AN$9)</f>
        <v>0</v>
      </c>
      <c r="AO25" s="50">
        <f>SUMIFS('2. Scope of Works'!$S$10:$S$105,'2. Scope of Works'!$H$10:$H$105,'4. Summary of Resilience Works'!$E25,'2. Scope of Works'!$I$10:$I$105,'4. Summary of Resilience Works'!AO$9)</f>
        <v>0</v>
      </c>
      <c r="AP25" s="50">
        <f>SUMIFS('2. Scope of Works'!$S$10:$S$105,'2. Scope of Works'!$H$10:$H$105,'4. Summary of Resilience Works'!$E25,'2. Scope of Works'!$I$10:$I$105,'4. Summary of Resilience Works'!AP$9)</f>
        <v>0</v>
      </c>
      <c r="AQ25" s="50">
        <f>SUMIFS('2. Scope of Works'!$S$10:$S$105,'2. Scope of Works'!$H$10:$H$105,'4. Summary of Resilience Works'!$E25,'2. Scope of Works'!$I$10:$I$105,'4. Summary of Resilience Works'!AQ$9)</f>
        <v>0</v>
      </c>
      <c r="AR25" s="50">
        <f>SUMIFS('2. Scope of Works'!$S$10:$S$105,'2. Scope of Works'!$H$10:$H$105,'4. Summary of Resilience Works'!$E25,'2. Scope of Works'!$I$10:$I$105,'4. Summary of Resilience Works'!AR$9)</f>
        <v>0</v>
      </c>
      <c r="AS25" s="50">
        <f>SUMIFS('2. Scope of Works'!$S$10:$S$105,'2. Scope of Works'!$H$10:$H$105,'4. Summary of Resilience Works'!$E25,'2. Scope of Works'!$I$10:$I$105,'4. Summary of Resilience Works'!AS$9)</f>
        <v>0</v>
      </c>
      <c r="AT25" s="50">
        <f>SUMIFS('2. Scope of Works'!$S$10:$S$105,'2. Scope of Works'!$H$10:$H$105,'4. Summary of Resilience Works'!$E25,'2. Scope of Works'!$I$10:$I$105,'4. Summary of Resilience Works'!AT$9)</f>
        <v>0</v>
      </c>
      <c r="AU25" s="50">
        <f>SUMIFS('2. Scope of Works'!$S$10:$S$105,'2. Scope of Works'!$H$10:$H$105,'4. Summary of Resilience Works'!$E25,'2. Scope of Works'!$I$10:$I$105,'4. Summary of Resilience Works'!AU$9)</f>
        <v>0</v>
      </c>
      <c r="AV25" s="50">
        <f>SUMIFS('2. Scope of Works'!$S$10:$S$105,'2. Scope of Works'!$H$10:$H$105,'4. Summary of Resilience Works'!$E25,'2. Scope of Works'!$I$10:$I$105,'4. Summary of Resilience Works'!AV$9)</f>
        <v>0</v>
      </c>
      <c r="AW25" s="50">
        <f>SUMIFS('2. Scope of Works'!$S$10:$S$105,'2. Scope of Works'!$H$10:$H$105,'4. Summary of Resilience Works'!$E25,'2. Scope of Works'!$I$10:$I$105,'4. Summary of Resilience Works'!AW$9)</f>
        <v>0</v>
      </c>
      <c r="AX25" s="50">
        <f>SUMIFS('2. Scope of Works'!$S$10:$S$105,'2. Scope of Works'!$H$10:$H$105,'4. Summary of Resilience Works'!$E25,'2. Scope of Works'!$I$10:$I$105,'4. Summary of Resilience Works'!AX$9)</f>
        <v>0</v>
      </c>
      <c r="AY25" s="50">
        <f>SUMIFS('2. Scope of Works'!$S$10:$S$105,'2. Scope of Works'!$H$10:$H$105,'4. Summary of Resilience Works'!$E25,'2. Scope of Works'!$I$10:$I$105,'4. Summary of Resilience Works'!AY$9)</f>
        <v>0</v>
      </c>
      <c r="AZ25" s="50">
        <f>SUMIFS('2. Scope of Works'!$S$10:$S$105,'2. Scope of Works'!$H$10:$H$105,'4. Summary of Resilience Works'!$E25,'2. Scope of Works'!$I$10:$I$105,'4. Summary of Resilience Works'!AZ$9)</f>
        <v>0</v>
      </c>
      <c r="BA25" s="50">
        <f>SUMIFS('2. Scope of Works'!$S$10:$S$105,'2. Scope of Works'!$H$10:$H$105,'4. Summary of Resilience Works'!$E25,'2. Scope of Works'!$I$10:$I$105,'4. Summary of Resilience Works'!BA$9)</f>
        <v>0</v>
      </c>
      <c r="BB25" s="50">
        <f>SUMIFS('2. Scope of Works'!$S$10:$S$105,'2. Scope of Works'!$H$10:$H$105,'4. Summary of Resilience Works'!$E25,'2. Scope of Works'!$I$10:$I$105,'4. Summary of Resilience Works'!BB$9)</f>
        <v>0</v>
      </c>
      <c r="BC25" s="50">
        <f>SUMIFS('2. Scope of Works'!$S$10:$S$105,'2. Scope of Works'!$H$10:$H$105,'4. Summary of Resilience Works'!$E25,'2. Scope of Works'!$I$10:$I$105,'4. Summary of Resilience Works'!BC$9)</f>
        <v>0</v>
      </c>
      <c r="BD25" s="50">
        <f>SUMIFS('2. Scope of Works'!$S$10:$S$105,'2. Scope of Works'!$H$10:$H$105,'4. Summary of Resilience Works'!$E25,'2. Scope of Works'!$I$10:$I$105,'4. Summary of Resilience Works'!BD$9)</f>
        <v>0</v>
      </c>
      <c r="BE25" s="50">
        <f>SUMIFS('2. Scope of Works'!$S$10:$S$105,'2. Scope of Works'!$H$10:$H$105,'4. Summary of Resilience Works'!$E25,'2. Scope of Works'!$I$10:$I$105,'4. Summary of Resilience Works'!BE$9)</f>
        <v>0</v>
      </c>
      <c r="BF25" s="50">
        <f>SUMIFS('2. Scope of Works'!$S$10:$S$105,'2. Scope of Works'!$H$10:$H$105,'4. Summary of Resilience Works'!$E25,'2. Scope of Works'!$I$10:$I$105,'4. Summary of Resilience Works'!BF$9)</f>
        <v>0</v>
      </c>
      <c r="BG25" s="50">
        <f>SUMIFS('2. Scope of Works'!$S$10:$S$105,'2. Scope of Works'!$H$10:$H$105,'4. Summary of Resilience Works'!$E25,'2. Scope of Works'!$I$10:$I$105,'4. Summary of Resilience Works'!BG$9)</f>
        <v>0</v>
      </c>
    </row>
    <row r="26" spans="3:59" s="47" customFormat="1" ht="45" customHeight="1" x14ac:dyDescent="0.35">
      <c r="C26" s="1" t="s">
        <v>242</v>
      </c>
      <c r="D26" s="2" t="s">
        <v>88</v>
      </c>
      <c r="E26" s="1">
        <v>4.01</v>
      </c>
      <c r="F26" s="3" t="s">
        <v>89</v>
      </c>
      <c r="H26" s="48">
        <f>IF(SUMIF('2. Scope of Works'!$H$10:$H$105,'4. Summary of Resilience Works'!E26,'2. Scope of Works'!$Q$10:$Q$105)=0,"",SUMIF('2. Scope of Works'!$H$10:$H$105,'4. Summary of Resilience Works'!E26,'2. Scope of Works'!$Q$10:$Q$105))</f>
        <v>1400</v>
      </c>
      <c r="I26" s="48" t="str">
        <f>IF(SUMIF('2. Scope of Works'!$H$10:$H$105,'4. Summary of Resilience Works'!E26,'2. Scope of Works'!$R$10:$R$105)=0,"",SUMIF('2. Scope of Works'!$H$10:$H$105,'4. Summary of Resilience Works'!E26,'2. Scope of Works'!$R$10:$R$105))</f>
        <v/>
      </c>
      <c r="J26" s="48">
        <f>IF(SUMIF('2. Scope of Works'!$H$10:$H$105,'4. Summary of Resilience Works'!E26,'2. Scope of Works'!$S$10:$S$105)=0,"",SUMIF('2. Scope of Works'!$H$10:$H$105,'4. Summary of Resilience Works'!E26,'2. Scope of Works'!$S$10:$S$105))</f>
        <v>1400</v>
      </c>
      <c r="K26" s="49" t="str">
        <f>IF(SUMIFS('2. Scope of Works'!$S$10:$S$105,'2. Scope of Works'!$H$10:$H$105,$E26,'2. Scope of Works'!$P$10:$P$105,"Y")&gt;0,"Y","")</f>
        <v/>
      </c>
      <c r="O26" s="50">
        <f>SUMIFS('2. Scope of Works'!$S$10:$S$105,'2. Scope of Works'!$H$10:$H$105,'4. Summary of Resilience Works'!$E26,'2. Scope of Works'!$I$10:$I$105,'4. Summary of Resilience Works'!O$9)</f>
        <v>0</v>
      </c>
      <c r="P26" s="50">
        <f>SUMIFS('2. Scope of Works'!$S$10:$S$105,'2. Scope of Works'!$H$10:$H$105,'4. Summary of Resilience Works'!$E26,'2. Scope of Works'!$I$10:$I$105,'4. Summary of Resilience Works'!P$9)</f>
        <v>0</v>
      </c>
      <c r="Q26" s="50">
        <f>SUMIFS('2. Scope of Works'!$S$10:$S$105,'2. Scope of Works'!$H$10:$H$105,'4. Summary of Resilience Works'!$E26,'2. Scope of Works'!$I$10:$I$105,'4. Summary of Resilience Works'!Q$9)</f>
        <v>0</v>
      </c>
      <c r="R26" s="50">
        <f>SUMIFS('2. Scope of Works'!$S$10:$S$105,'2. Scope of Works'!$H$10:$H$105,'4. Summary of Resilience Works'!$E26,'2. Scope of Works'!$I$10:$I$105,'4. Summary of Resilience Works'!R$9)</f>
        <v>0</v>
      </c>
      <c r="S26" s="50">
        <f>SUMIFS('2. Scope of Works'!$S$10:$S$105,'2. Scope of Works'!$H$10:$H$105,'4. Summary of Resilience Works'!$E26,'2. Scope of Works'!$I$10:$I$105,'4. Summary of Resilience Works'!S$9)</f>
        <v>0</v>
      </c>
      <c r="T26" s="50">
        <f>SUMIFS('2. Scope of Works'!$S$10:$S$105,'2. Scope of Works'!$H$10:$H$105,'4. Summary of Resilience Works'!$E26,'2. Scope of Works'!$I$10:$I$105,'4. Summary of Resilience Works'!T$9)</f>
        <v>0</v>
      </c>
      <c r="U26" s="50">
        <f>SUMIFS('2. Scope of Works'!$S$10:$S$105,'2. Scope of Works'!$H$10:$H$105,'4. Summary of Resilience Works'!$E26,'2. Scope of Works'!$I$10:$I$105,'4. Summary of Resilience Works'!U$9)</f>
        <v>0</v>
      </c>
      <c r="V26" s="50">
        <f>SUMIFS('2. Scope of Works'!$S$10:$S$105,'2. Scope of Works'!$H$10:$H$105,'4. Summary of Resilience Works'!$E26,'2. Scope of Works'!$I$10:$I$105,'4. Summary of Resilience Works'!V$9)</f>
        <v>0</v>
      </c>
      <c r="W26" s="50">
        <f>SUMIFS('2. Scope of Works'!$S$10:$S$105,'2. Scope of Works'!$H$10:$H$105,'4. Summary of Resilience Works'!$E26,'2. Scope of Works'!$I$10:$I$105,'4. Summary of Resilience Works'!W$9)</f>
        <v>0</v>
      </c>
      <c r="X26" s="50">
        <f>SUMIFS('2. Scope of Works'!$S$10:$S$105,'2. Scope of Works'!$H$10:$H$105,'4. Summary of Resilience Works'!$E26,'2. Scope of Works'!$I$10:$I$105,'4. Summary of Resilience Works'!X$9)</f>
        <v>0</v>
      </c>
      <c r="Y26" s="50">
        <f>SUMIFS('2. Scope of Works'!$S$10:$S$105,'2. Scope of Works'!$H$10:$H$105,'4. Summary of Resilience Works'!$E26,'2. Scope of Works'!$I$10:$I$105,'4. Summary of Resilience Works'!Y$9)</f>
        <v>0</v>
      </c>
      <c r="Z26" s="50">
        <f>SUMIFS('2. Scope of Works'!$S$10:$S$105,'2. Scope of Works'!$H$10:$H$105,'4. Summary of Resilience Works'!$E26,'2. Scope of Works'!$I$10:$I$105,'4. Summary of Resilience Works'!Z$9)</f>
        <v>0</v>
      </c>
      <c r="AA26" s="50">
        <f>SUMIFS('2. Scope of Works'!$S$10:$S$105,'2. Scope of Works'!$H$10:$H$105,'4. Summary of Resilience Works'!$E26,'2. Scope of Works'!$I$10:$I$105,'4. Summary of Resilience Works'!AA$9)</f>
        <v>0</v>
      </c>
      <c r="AB26" s="50">
        <f>SUMIFS('2. Scope of Works'!$S$10:$S$105,'2. Scope of Works'!$H$10:$H$105,'4. Summary of Resilience Works'!$E26,'2. Scope of Works'!$I$10:$I$105,'4. Summary of Resilience Works'!AB$9)</f>
        <v>0</v>
      </c>
      <c r="AC26" s="50">
        <f>SUMIFS('2. Scope of Works'!$S$10:$S$105,'2. Scope of Works'!$H$10:$H$105,'4. Summary of Resilience Works'!$E26,'2. Scope of Works'!$I$10:$I$105,'4. Summary of Resilience Works'!AC$9)</f>
        <v>1400</v>
      </c>
      <c r="AD26" s="50">
        <f>SUMIFS('2. Scope of Works'!$S$10:$S$105,'2. Scope of Works'!$H$10:$H$105,'4. Summary of Resilience Works'!$E26,'2. Scope of Works'!$I$10:$I$105,'4. Summary of Resilience Works'!AD$9)</f>
        <v>0</v>
      </c>
      <c r="AE26" s="50">
        <f>SUMIFS('2. Scope of Works'!$S$10:$S$105,'2. Scope of Works'!$H$10:$H$105,'4. Summary of Resilience Works'!$E26,'2. Scope of Works'!$I$10:$I$105,'4. Summary of Resilience Works'!AE$9)</f>
        <v>0</v>
      </c>
      <c r="AF26" s="50">
        <f>SUMIFS('2. Scope of Works'!$S$10:$S$105,'2. Scope of Works'!$H$10:$H$105,'4. Summary of Resilience Works'!$E26,'2. Scope of Works'!$I$10:$I$105,'4. Summary of Resilience Works'!AF$9)</f>
        <v>0</v>
      </c>
      <c r="AG26" s="50">
        <f>SUMIFS('2. Scope of Works'!$S$10:$S$105,'2. Scope of Works'!$H$10:$H$105,'4. Summary of Resilience Works'!$E26,'2. Scope of Works'!$I$10:$I$105,'4. Summary of Resilience Works'!AG$9)</f>
        <v>0</v>
      </c>
      <c r="AH26" s="50">
        <f>SUMIFS('2. Scope of Works'!$S$10:$S$105,'2. Scope of Works'!$H$10:$H$105,'4. Summary of Resilience Works'!$E26,'2. Scope of Works'!$I$10:$I$105,'4. Summary of Resilience Works'!AH$9)</f>
        <v>0</v>
      </c>
      <c r="AI26" s="50">
        <f>SUMIFS('2. Scope of Works'!$S$10:$S$105,'2. Scope of Works'!$H$10:$H$105,'4. Summary of Resilience Works'!$E26,'2. Scope of Works'!$I$10:$I$105,'4. Summary of Resilience Works'!AI$9)</f>
        <v>0</v>
      </c>
      <c r="AJ26" s="50">
        <f>SUMIFS('2. Scope of Works'!$S$10:$S$105,'2. Scope of Works'!$H$10:$H$105,'4. Summary of Resilience Works'!$E26,'2. Scope of Works'!$I$10:$I$105,'4. Summary of Resilience Works'!AJ$9)</f>
        <v>0</v>
      </c>
      <c r="AK26" s="50">
        <f>SUMIFS('2. Scope of Works'!$S$10:$S$105,'2. Scope of Works'!$H$10:$H$105,'4. Summary of Resilience Works'!$E26,'2. Scope of Works'!$I$10:$I$105,'4. Summary of Resilience Works'!AK$9)</f>
        <v>0</v>
      </c>
      <c r="AL26" s="50">
        <f>SUMIFS('2. Scope of Works'!$S$10:$S$105,'2. Scope of Works'!$H$10:$H$105,'4. Summary of Resilience Works'!$E26,'2. Scope of Works'!$I$10:$I$105,'4. Summary of Resilience Works'!AL$9)</f>
        <v>0</v>
      </c>
      <c r="AM26" s="50">
        <f>SUMIFS('2. Scope of Works'!$S$10:$S$105,'2. Scope of Works'!$H$10:$H$105,'4. Summary of Resilience Works'!$E26,'2. Scope of Works'!$I$10:$I$105,'4. Summary of Resilience Works'!AM$9)</f>
        <v>0</v>
      </c>
      <c r="AN26" s="50">
        <f>SUMIFS('2. Scope of Works'!$S$10:$S$105,'2. Scope of Works'!$H$10:$H$105,'4. Summary of Resilience Works'!$E26,'2. Scope of Works'!$I$10:$I$105,'4. Summary of Resilience Works'!AN$9)</f>
        <v>0</v>
      </c>
      <c r="AO26" s="50">
        <f>SUMIFS('2. Scope of Works'!$S$10:$S$105,'2. Scope of Works'!$H$10:$H$105,'4. Summary of Resilience Works'!$E26,'2. Scope of Works'!$I$10:$I$105,'4. Summary of Resilience Works'!AO$9)</f>
        <v>0</v>
      </c>
      <c r="AP26" s="50">
        <f>SUMIFS('2. Scope of Works'!$S$10:$S$105,'2. Scope of Works'!$H$10:$H$105,'4. Summary of Resilience Works'!$E26,'2. Scope of Works'!$I$10:$I$105,'4. Summary of Resilience Works'!AP$9)</f>
        <v>0</v>
      </c>
      <c r="AQ26" s="50">
        <f>SUMIFS('2. Scope of Works'!$S$10:$S$105,'2. Scope of Works'!$H$10:$H$105,'4. Summary of Resilience Works'!$E26,'2. Scope of Works'!$I$10:$I$105,'4. Summary of Resilience Works'!AQ$9)</f>
        <v>0</v>
      </c>
      <c r="AR26" s="50">
        <f>SUMIFS('2. Scope of Works'!$S$10:$S$105,'2. Scope of Works'!$H$10:$H$105,'4. Summary of Resilience Works'!$E26,'2. Scope of Works'!$I$10:$I$105,'4. Summary of Resilience Works'!AR$9)</f>
        <v>0</v>
      </c>
      <c r="AS26" s="50">
        <f>SUMIFS('2. Scope of Works'!$S$10:$S$105,'2. Scope of Works'!$H$10:$H$105,'4. Summary of Resilience Works'!$E26,'2. Scope of Works'!$I$10:$I$105,'4. Summary of Resilience Works'!AS$9)</f>
        <v>0</v>
      </c>
      <c r="AT26" s="50">
        <f>SUMIFS('2. Scope of Works'!$S$10:$S$105,'2. Scope of Works'!$H$10:$H$105,'4. Summary of Resilience Works'!$E26,'2. Scope of Works'!$I$10:$I$105,'4. Summary of Resilience Works'!AT$9)</f>
        <v>0</v>
      </c>
      <c r="AU26" s="50">
        <f>SUMIFS('2. Scope of Works'!$S$10:$S$105,'2. Scope of Works'!$H$10:$H$105,'4. Summary of Resilience Works'!$E26,'2. Scope of Works'!$I$10:$I$105,'4. Summary of Resilience Works'!AU$9)</f>
        <v>0</v>
      </c>
      <c r="AV26" s="50">
        <f>SUMIFS('2. Scope of Works'!$S$10:$S$105,'2. Scope of Works'!$H$10:$H$105,'4. Summary of Resilience Works'!$E26,'2. Scope of Works'!$I$10:$I$105,'4. Summary of Resilience Works'!AV$9)</f>
        <v>0</v>
      </c>
      <c r="AW26" s="50">
        <f>SUMIFS('2. Scope of Works'!$S$10:$S$105,'2. Scope of Works'!$H$10:$H$105,'4. Summary of Resilience Works'!$E26,'2. Scope of Works'!$I$10:$I$105,'4. Summary of Resilience Works'!AW$9)</f>
        <v>0</v>
      </c>
      <c r="AX26" s="50">
        <f>SUMIFS('2. Scope of Works'!$S$10:$S$105,'2. Scope of Works'!$H$10:$H$105,'4. Summary of Resilience Works'!$E26,'2. Scope of Works'!$I$10:$I$105,'4. Summary of Resilience Works'!AX$9)</f>
        <v>0</v>
      </c>
      <c r="AY26" s="50">
        <f>SUMIFS('2. Scope of Works'!$S$10:$S$105,'2. Scope of Works'!$H$10:$H$105,'4. Summary of Resilience Works'!$E26,'2. Scope of Works'!$I$10:$I$105,'4. Summary of Resilience Works'!AY$9)</f>
        <v>0</v>
      </c>
      <c r="AZ26" s="50">
        <f>SUMIFS('2. Scope of Works'!$S$10:$S$105,'2. Scope of Works'!$H$10:$H$105,'4. Summary of Resilience Works'!$E26,'2. Scope of Works'!$I$10:$I$105,'4. Summary of Resilience Works'!AZ$9)</f>
        <v>0</v>
      </c>
      <c r="BA26" s="50">
        <f>SUMIFS('2. Scope of Works'!$S$10:$S$105,'2. Scope of Works'!$H$10:$H$105,'4. Summary of Resilience Works'!$E26,'2. Scope of Works'!$I$10:$I$105,'4. Summary of Resilience Works'!BA$9)</f>
        <v>0</v>
      </c>
      <c r="BB26" s="50">
        <f>SUMIFS('2. Scope of Works'!$S$10:$S$105,'2. Scope of Works'!$H$10:$H$105,'4. Summary of Resilience Works'!$E26,'2. Scope of Works'!$I$10:$I$105,'4. Summary of Resilience Works'!BB$9)</f>
        <v>0</v>
      </c>
      <c r="BC26" s="50">
        <f>SUMIFS('2. Scope of Works'!$S$10:$S$105,'2. Scope of Works'!$H$10:$H$105,'4. Summary of Resilience Works'!$E26,'2. Scope of Works'!$I$10:$I$105,'4. Summary of Resilience Works'!BC$9)</f>
        <v>0</v>
      </c>
      <c r="BD26" s="50">
        <f>SUMIFS('2. Scope of Works'!$S$10:$S$105,'2. Scope of Works'!$H$10:$H$105,'4. Summary of Resilience Works'!$E26,'2. Scope of Works'!$I$10:$I$105,'4. Summary of Resilience Works'!BD$9)</f>
        <v>0</v>
      </c>
      <c r="BE26" s="50">
        <f>SUMIFS('2. Scope of Works'!$S$10:$S$105,'2. Scope of Works'!$H$10:$H$105,'4. Summary of Resilience Works'!$E26,'2. Scope of Works'!$I$10:$I$105,'4. Summary of Resilience Works'!BE$9)</f>
        <v>0</v>
      </c>
      <c r="BF26" s="50">
        <f>SUMIFS('2. Scope of Works'!$S$10:$S$105,'2. Scope of Works'!$H$10:$H$105,'4. Summary of Resilience Works'!$E26,'2. Scope of Works'!$I$10:$I$105,'4. Summary of Resilience Works'!BF$9)</f>
        <v>0</v>
      </c>
      <c r="BG26" s="50">
        <f>SUMIFS('2. Scope of Works'!$S$10:$S$105,'2. Scope of Works'!$H$10:$H$105,'4. Summary of Resilience Works'!$E26,'2. Scope of Works'!$I$10:$I$105,'4. Summary of Resilience Works'!BG$9)</f>
        <v>0</v>
      </c>
    </row>
    <row r="27" spans="3:59" s="47" customFormat="1" ht="43.5" x14ac:dyDescent="0.35">
      <c r="C27" s="1" t="s">
        <v>243</v>
      </c>
      <c r="D27" s="2" t="s">
        <v>244</v>
      </c>
      <c r="E27" s="1">
        <v>5.01</v>
      </c>
      <c r="F27" s="3" t="s">
        <v>245</v>
      </c>
      <c r="H27" s="48" t="str">
        <f>IF(SUMIF('2. Scope of Works'!$H$10:$H$105,'4. Summary of Resilience Works'!E27,'2. Scope of Works'!$Q$10:$Q$105)=0,"",SUMIF('2. Scope of Works'!$H$10:$H$105,'4. Summary of Resilience Works'!E27,'2. Scope of Works'!$Q$10:$Q$105))</f>
        <v/>
      </c>
      <c r="I27" s="48" t="str">
        <f>IF(SUMIF('2. Scope of Works'!$H$10:$H$105,'4. Summary of Resilience Works'!E27,'2. Scope of Works'!$R$10:$R$105)=0,"",SUMIF('2. Scope of Works'!$H$10:$H$105,'4. Summary of Resilience Works'!E27,'2. Scope of Works'!$R$10:$R$105))</f>
        <v/>
      </c>
      <c r="J27" s="48" t="str">
        <f>IF(SUMIF('2. Scope of Works'!$H$10:$H$105,'4. Summary of Resilience Works'!E27,'2. Scope of Works'!$S$10:$S$105)=0,"",SUMIF('2. Scope of Works'!$H$10:$H$105,'4. Summary of Resilience Works'!E27,'2. Scope of Works'!$S$10:$S$105))</f>
        <v/>
      </c>
      <c r="K27" s="49" t="str">
        <f>IF(SUMIFS('2. Scope of Works'!$S$10:$S$105,'2. Scope of Works'!$H$10:$H$105,$E27,'2. Scope of Works'!$P$10:$P$105,"Y")&gt;0,"Y","")</f>
        <v/>
      </c>
      <c r="O27" s="50">
        <f>SUMIFS('2. Scope of Works'!$S$10:$S$105,'2. Scope of Works'!$H$10:$H$105,'4. Summary of Resilience Works'!$E27,'2. Scope of Works'!$I$10:$I$105,'4. Summary of Resilience Works'!O$9)</f>
        <v>0</v>
      </c>
      <c r="P27" s="50">
        <f>SUMIFS('2. Scope of Works'!$S$10:$S$105,'2. Scope of Works'!$H$10:$H$105,'4. Summary of Resilience Works'!$E27,'2. Scope of Works'!$I$10:$I$105,'4. Summary of Resilience Works'!P$9)</f>
        <v>0</v>
      </c>
      <c r="Q27" s="50">
        <f>SUMIFS('2. Scope of Works'!$S$10:$S$105,'2. Scope of Works'!$H$10:$H$105,'4. Summary of Resilience Works'!$E27,'2. Scope of Works'!$I$10:$I$105,'4. Summary of Resilience Works'!Q$9)</f>
        <v>0</v>
      </c>
      <c r="R27" s="50">
        <f>SUMIFS('2. Scope of Works'!$S$10:$S$105,'2. Scope of Works'!$H$10:$H$105,'4. Summary of Resilience Works'!$E27,'2. Scope of Works'!$I$10:$I$105,'4. Summary of Resilience Works'!R$9)</f>
        <v>0</v>
      </c>
      <c r="S27" s="50">
        <f>SUMIFS('2. Scope of Works'!$S$10:$S$105,'2. Scope of Works'!$H$10:$H$105,'4. Summary of Resilience Works'!$E27,'2. Scope of Works'!$I$10:$I$105,'4. Summary of Resilience Works'!S$9)</f>
        <v>0</v>
      </c>
      <c r="T27" s="50">
        <f>SUMIFS('2. Scope of Works'!$S$10:$S$105,'2. Scope of Works'!$H$10:$H$105,'4. Summary of Resilience Works'!$E27,'2. Scope of Works'!$I$10:$I$105,'4. Summary of Resilience Works'!T$9)</f>
        <v>0</v>
      </c>
      <c r="U27" s="50">
        <f>SUMIFS('2. Scope of Works'!$S$10:$S$105,'2. Scope of Works'!$H$10:$H$105,'4. Summary of Resilience Works'!$E27,'2. Scope of Works'!$I$10:$I$105,'4. Summary of Resilience Works'!U$9)</f>
        <v>0</v>
      </c>
      <c r="V27" s="50">
        <f>SUMIFS('2. Scope of Works'!$S$10:$S$105,'2. Scope of Works'!$H$10:$H$105,'4. Summary of Resilience Works'!$E27,'2. Scope of Works'!$I$10:$I$105,'4. Summary of Resilience Works'!V$9)</f>
        <v>0</v>
      </c>
      <c r="W27" s="50">
        <f>SUMIFS('2. Scope of Works'!$S$10:$S$105,'2. Scope of Works'!$H$10:$H$105,'4. Summary of Resilience Works'!$E27,'2. Scope of Works'!$I$10:$I$105,'4. Summary of Resilience Works'!W$9)</f>
        <v>0</v>
      </c>
      <c r="X27" s="50">
        <f>SUMIFS('2. Scope of Works'!$S$10:$S$105,'2. Scope of Works'!$H$10:$H$105,'4. Summary of Resilience Works'!$E27,'2. Scope of Works'!$I$10:$I$105,'4. Summary of Resilience Works'!X$9)</f>
        <v>0</v>
      </c>
      <c r="Y27" s="50">
        <f>SUMIFS('2. Scope of Works'!$S$10:$S$105,'2. Scope of Works'!$H$10:$H$105,'4. Summary of Resilience Works'!$E27,'2. Scope of Works'!$I$10:$I$105,'4. Summary of Resilience Works'!Y$9)</f>
        <v>0</v>
      </c>
      <c r="Z27" s="50">
        <f>SUMIFS('2. Scope of Works'!$S$10:$S$105,'2. Scope of Works'!$H$10:$H$105,'4. Summary of Resilience Works'!$E27,'2. Scope of Works'!$I$10:$I$105,'4. Summary of Resilience Works'!Z$9)</f>
        <v>0</v>
      </c>
      <c r="AA27" s="50">
        <f>SUMIFS('2. Scope of Works'!$S$10:$S$105,'2. Scope of Works'!$H$10:$H$105,'4. Summary of Resilience Works'!$E27,'2. Scope of Works'!$I$10:$I$105,'4. Summary of Resilience Works'!AA$9)</f>
        <v>0</v>
      </c>
      <c r="AB27" s="50">
        <f>SUMIFS('2. Scope of Works'!$S$10:$S$105,'2. Scope of Works'!$H$10:$H$105,'4. Summary of Resilience Works'!$E27,'2. Scope of Works'!$I$10:$I$105,'4. Summary of Resilience Works'!AB$9)</f>
        <v>0</v>
      </c>
      <c r="AC27" s="50">
        <f>SUMIFS('2. Scope of Works'!$S$10:$S$105,'2. Scope of Works'!$H$10:$H$105,'4. Summary of Resilience Works'!$E27,'2. Scope of Works'!$I$10:$I$105,'4. Summary of Resilience Works'!AC$9)</f>
        <v>0</v>
      </c>
      <c r="AD27" s="50">
        <f>SUMIFS('2. Scope of Works'!$S$10:$S$105,'2. Scope of Works'!$H$10:$H$105,'4. Summary of Resilience Works'!$E27,'2. Scope of Works'!$I$10:$I$105,'4. Summary of Resilience Works'!AD$9)</f>
        <v>0</v>
      </c>
      <c r="AE27" s="50">
        <f>SUMIFS('2. Scope of Works'!$S$10:$S$105,'2. Scope of Works'!$H$10:$H$105,'4. Summary of Resilience Works'!$E27,'2. Scope of Works'!$I$10:$I$105,'4. Summary of Resilience Works'!AE$9)</f>
        <v>0</v>
      </c>
      <c r="AF27" s="50">
        <f>SUMIFS('2. Scope of Works'!$S$10:$S$105,'2. Scope of Works'!$H$10:$H$105,'4. Summary of Resilience Works'!$E27,'2. Scope of Works'!$I$10:$I$105,'4. Summary of Resilience Works'!AF$9)</f>
        <v>0</v>
      </c>
      <c r="AG27" s="50">
        <f>SUMIFS('2. Scope of Works'!$S$10:$S$105,'2. Scope of Works'!$H$10:$H$105,'4. Summary of Resilience Works'!$E27,'2. Scope of Works'!$I$10:$I$105,'4. Summary of Resilience Works'!AG$9)</f>
        <v>0</v>
      </c>
      <c r="AH27" s="50">
        <f>SUMIFS('2. Scope of Works'!$S$10:$S$105,'2. Scope of Works'!$H$10:$H$105,'4. Summary of Resilience Works'!$E27,'2. Scope of Works'!$I$10:$I$105,'4. Summary of Resilience Works'!AH$9)</f>
        <v>0</v>
      </c>
      <c r="AI27" s="50">
        <f>SUMIFS('2. Scope of Works'!$S$10:$S$105,'2. Scope of Works'!$H$10:$H$105,'4. Summary of Resilience Works'!$E27,'2. Scope of Works'!$I$10:$I$105,'4. Summary of Resilience Works'!AI$9)</f>
        <v>0</v>
      </c>
      <c r="AJ27" s="50">
        <f>SUMIFS('2. Scope of Works'!$S$10:$S$105,'2. Scope of Works'!$H$10:$H$105,'4. Summary of Resilience Works'!$E27,'2. Scope of Works'!$I$10:$I$105,'4. Summary of Resilience Works'!AJ$9)</f>
        <v>0</v>
      </c>
      <c r="AK27" s="50">
        <f>SUMIFS('2. Scope of Works'!$S$10:$S$105,'2. Scope of Works'!$H$10:$H$105,'4. Summary of Resilience Works'!$E27,'2. Scope of Works'!$I$10:$I$105,'4. Summary of Resilience Works'!AK$9)</f>
        <v>0</v>
      </c>
      <c r="AL27" s="50">
        <f>SUMIFS('2. Scope of Works'!$S$10:$S$105,'2. Scope of Works'!$H$10:$H$105,'4. Summary of Resilience Works'!$E27,'2. Scope of Works'!$I$10:$I$105,'4. Summary of Resilience Works'!AL$9)</f>
        <v>0</v>
      </c>
      <c r="AM27" s="50">
        <f>SUMIFS('2. Scope of Works'!$S$10:$S$105,'2. Scope of Works'!$H$10:$H$105,'4. Summary of Resilience Works'!$E27,'2. Scope of Works'!$I$10:$I$105,'4. Summary of Resilience Works'!AM$9)</f>
        <v>0</v>
      </c>
      <c r="AN27" s="50">
        <f>SUMIFS('2. Scope of Works'!$S$10:$S$105,'2. Scope of Works'!$H$10:$H$105,'4. Summary of Resilience Works'!$E27,'2. Scope of Works'!$I$10:$I$105,'4. Summary of Resilience Works'!AN$9)</f>
        <v>0</v>
      </c>
      <c r="AO27" s="50">
        <f>SUMIFS('2. Scope of Works'!$S$10:$S$105,'2. Scope of Works'!$H$10:$H$105,'4. Summary of Resilience Works'!$E27,'2. Scope of Works'!$I$10:$I$105,'4. Summary of Resilience Works'!AO$9)</f>
        <v>0</v>
      </c>
      <c r="AP27" s="50">
        <f>SUMIFS('2. Scope of Works'!$S$10:$S$105,'2. Scope of Works'!$H$10:$H$105,'4. Summary of Resilience Works'!$E27,'2. Scope of Works'!$I$10:$I$105,'4. Summary of Resilience Works'!AP$9)</f>
        <v>0</v>
      </c>
      <c r="AQ27" s="50">
        <f>SUMIFS('2. Scope of Works'!$S$10:$S$105,'2. Scope of Works'!$H$10:$H$105,'4. Summary of Resilience Works'!$E27,'2. Scope of Works'!$I$10:$I$105,'4. Summary of Resilience Works'!AQ$9)</f>
        <v>0</v>
      </c>
      <c r="AR27" s="50">
        <f>SUMIFS('2. Scope of Works'!$S$10:$S$105,'2. Scope of Works'!$H$10:$H$105,'4. Summary of Resilience Works'!$E27,'2. Scope of Works'!$I$10:$I$105,'4. Summary of Resilience Works'!AR$9)</f>
        <v>0</v>
      </c>
      <c r="AS27" s="50">
        <f>SUMIFS('2. Scope of Works'!$S$10:$S$105,'2. Scope of Works'!$H$10:$H$105,'4. Summary of Resilience Works'!$E27,'2. Scope of Works'!$I$10:$I$105,'4. Summary of Resilience Works'!AS$9)</f>
        <v>0</v>
      </c>
      <c r="AT27" s="50">
        <f>SUMIFS('2. Scope of Works'!$S$10:$S$105,'2. Scope of Works'!$H$10:$H$105,'4. Summary of Resilience Works'!$E27,'2. Scope of Works'!$I$10:$I$105,'4. Summary of Resilience Works'!AT$9)</f>
        <v>0</v>
      </c>
      <c r="AU27" s="50">
        <f>SUMIFS('2. Scope of Works'!$S$10:$S$105,'2. Scope of Works'!$H$10:$H$105,'4. Summary of Resilience Works'!$E27,'2. Scope of Works'!$I$10:$I$105,'4. Summary of Resilience Works'!AU$9)</f>
        <v>0</v>
      </c>
      <c r="AV27" s="50">
        <f>SUMIFS('2. Scope of Works'!$S$10:$S$105,'2. Scope of Works'!$H$10:$H$105,'4. Summary of Resilience Works'!$E27,'2. Scope of Works'!$I$10:$I$105,'4. Summary of Resilience Works'!AV$9)</f>
        <v>0</v>
      </c>
      <c r="AW27" s="50">
        <f>SUMIFS('2. Scope of Works'!$S$10:$S$105,'2. Scope of Works'!$H$10:$H$105,'4. Summary of Resilience Works'!$E27,'2. Scope of Works'!$I$10:$I$105,'4. Summary of Resilience Works'!AW$9)</f>
        <v>0</v>
      </c>
      <c r="AX27" s="50">
        <f>SUMIFS('2. Scope of Works'!$S$10:$S$105,'2. Scope of Works'!$H$10:$H$105,'4. Summary of Resilience Works'!$E27,'2. Scope of Works'!$I$10:$I$105,'4. Summary of Resilience Works'!AX$9)</f>
        <v>0</v>
      </c>
      <c r="AY27" s="50">
        <f>SUMIFS('2. Scope of Works'!$S$10:$S$105,'2. Scope of Works'!$H$10:$H$105,'4. Summary of Resilience Works'!$E27,'2. Scope of Works'!$I$10:$I$105,'4. Summary of Resilience Works'!AY$9)</f>
        <v>0</v>
      </c>
      <c r="AZ27" s="50">
        <f>SUMIFS('2. Scope of Works'!$S$10:$S$105,'2. Scope of Works'!$H$10:$H$105,'4. Summary of Resilience Works'!$E27,'2. Scope of Works'!$I$10:$I$105,'4. Summary of Resilience Works'!AZ$9)</f>
        <v>0</v>
      </c>
      <c r="BA27" s="50">
        <f>SUMIFS('2. Scope of Works'!$S$10:$S$105,'2. Scope of Works'!$H$10:$H$105,'4. Summary of Resilience Works'!$E27,'2. Scope of Works'!$I$10:$I$105,'4. Summary of Resilience Works'!BA$9)</f>
        <v>0</v>
      </c>
      <c r="BB27" s="50">
        <f>SUMIFS('2. Scope of Works'!$S$10:$S$105,'2. Scope of Works'!$H$10:$H$105,'4. Summary of Resilience Works'!$E27,'2. Scope of Works'!$I$10:$I$105,'4. Summary of Resilience Works'!BB$9)</f>
        <v>0</v>
      </c>
      <c r="BC27" s="50">
        <f>SUMIFS('2. Scope of Works'!$S$10:$S$105,'2. Scope of Works'!$H$10:$H$105,'4. Summary of Resilience Works'!$E27,'2. Scope of Works'!$I$10:$I$105,'4. Summary of Resilience Works'!BC$9)</f>
        <v>0</v>
      </c>
      <c r="BD27" s="50">
        <f>SUMIFS('2. Scope of Works'!$S$10:$S$105,'2. Scope of Works'!$H$10:$H$105,'4. Summary of Resilience Works'!$E27,'2. Scope of Works'!$I$10:$I$105,'4. Summary of Resilience Works'!BD$9)</f>
        <v>0</v>
      </c>
      <c r="BE27" s="50">
        <f>SUMIFS('2. Scope of Works'!$S$10:$S$105,'2. Scope of Works'!$H$10:$H$105,'4. Summary of Resilience Works'!$E27,'2. Scope of Works'!$I$10:$I$105,'4. Summary of Resilience Works'!BE$9)</f>
        <v>0</v>
      </c>
      <c r="BF27" s="50">
        <f>SUMIFS('2. Scope of Works'!$S$10:$S$105,'2. Scope of Works'!$H$10:$H$105,'4. Summary of Resilience Works'!$E27,'2. Scope of Works'!$I$10:$I$105,'4. Summary of Resilience Works'!BF$9)</f>
        <v>0</v>
      </c>
      <c r="BG27" s="50">
        <f>SUMIFS('2. Scope of Works'!$S$10:$S$105,'2. Scope of Works'!$H$10:$H$105,'4. Summary of Resilience Works'!$E27,'2. Scope of Works'!$I$10:$I$105,'4. Summary of Resilience Works'!BG$9)</f>
        <v>0</v>
      </c>
    </row>
    <row r="28" spans="3:59" s="47" customFormat="1" ht="15" customHeight="1" x14ac:dyDescent="0.35">
      <c r="C28" s="167" t="s">
        <v>246</v>
      </c>
      <c r="D28" s="169" t="s">
        <v>247</v>
      </c>
      <c r="E28" s="1">
        <v>6.01</v>
      </c>
      <c r="F28" s="3" t="s">
        <v>97</v>
      </c>
      <c r="H28" s="48">
        <f>IF(SUMIF('2. Scope of Works'!$H$10:$H$105,'4. Summary of Resilience Works'!E28,'2. Scope of Works'!$Q$10:$Q$105)=0,"",SUMIF('2. Scope of Works'!$H$10:$H$105,'4. Summary of Resilience Works'!E28,'2. Scope of Works'!$Q$10:$Q$105))</f>
        <v>2025</v>
      </c>
      <c r="I28" s="48" t="str">
        <f>IF(SUMIF('2. Scope of Works'!$H$10:$H$105,'4. Summary of Resilience Works'!E28,'2. Scope of Works'!$R$10:$R$105)=0,"",SUMIF('2. Scope of Works'!$H$10:$H$105,'4. Summary of Resilience Works'!E28,'2. Scope of Works'!$R$10:$R$105))</f>
        <v/>
      </c>
      <c r="J28" s="48">
        <f>IF(SUMIF('2. Scope of Works'!$H$10:$H$105,'4. Summary of Resilience Works'!E28,'2. Scope of Works'!$S$10:$S$105)=0,"",SUMIF('2. Scope of Works'!$H$10:$H$105,'4. Summary of Resilience Works'!E28,'2. Scope of Works'!$S$10:$S$105))</f>
        <v>2025</v>
      </c>
      <c r="K28" s="49" t="str">
        <f>IF(SUMIFS('2. Scope of Works'!$S$10:$S$105,'2. Scope of Works'!$H$10:$H$105,$E28,'2. Scope of Works'!$P$10:$P$105,"Y")&gt;0,"Y","")</f>
        <v>Y</v>
      </c>
      <c r="O28" s="50">
        <f>SUMIFS('2. Scope of Works'!$S$10:$S$105,'2. Scope of Works'!$H$10:$H$105,'4. Summary of Resilience Works'!$E28,'2. Scope of Works'!$I$10:$I$105,'4. Summary of Resilience Works'!O$9)</f>
        <v>0</v>
      </c>
      <c r="P28" s="50">
        <f>SUMIFS('2. Scope of Works'!$S$10:$S$105,'2. Scope of Works'!$H$10:$H$105,'4. Summary of Resilience Works'!$E28,'2. Scope of Works'!$I$10:$I$105,'4. Summary of Resilience Works'!P$9)</f>
        <v>0</v>
      </c>
      <c r="Q28" s="50">
        <f>SUMIFS('2. Scope of Works'!$S$10:$S$105,'2. Scope of Works'!$H$10:$H$105,'4. Summary of Resilience Works'!$E28,'2. Scope of Works'!$I$10:$I$105,'4. Summary of Resilience Works'!Q$9)</f>
        <v>0</v>
      </c>
      <c r="R28" s="50">
        <f>SUMIFS('2. Scope of Works'!$S$10:$S$105,'2. Scope of Works'!$H$10:$H$105,'4. Summary of Resilience Works'!$E28,'2. Scope of Works'!$I$10:$I$105,'4. Summary of Resilience Works'!R$9)</f>
        <v>0</v>
      </c>
      <c r="S28" s="50">
        <f>SUMIFS('2. Scope of Works'!$S$10:$S$105,'2. Scope of Works'!$H$10:$H$105,'4. Summary of Resilience Works'!$E28,'2. Scope of Works'!$I$10:$I$105,'4. Summary of Resilience Works'!S$9)</f>
        <v>0</v>
      </c>
      <c r="T28" s="50">
        <f>SUMIFS('2. Scope of Works'!$S$10:$S$105,'2. Scope of Works'!$H$10:$H$105,'4. Summary of Resilience Works'!$E28,'2. Scope of Works'!$I$10:$I$105,'4. Summary of Resilience Works'!T$9)</f>
        <v>0</v>
      </c>
      <c r="U28" s="50">
        <f>SUMIFS('2. Scope of Works'!$S$10:$S$105,'2. Scope of Works'!$H$10:$H$105,'4. Summary of Resilience Works'!$E28,'2. Scope of Works'!$I$10:$I$105,'4. Summary of Resilience Works'!U$9)</f>
        <v>0</v>
      </c>
      <c r="V28" s="50">
        <f>SUMIFS('2. Scope of Works'!$S$10:$S$105,'2. Scope of Works'!$H$10:$H$105,'4. Summary of Resilience Works'!$E28,'2. Scope of Works'!$I$10:$I$105,'4. Summary of Resilience Works'!V$9)</f>
        <v>0</v>
      </c>
      <c r="W28" s="50">
        <f>SUMIFS('2. Scope of Works'!$S$10:$S$105,'2. Scope of Works'!$H$10:$H$105,'4. Summary of Resilience Works'!$E28,'2. Scope of Works'!$I$10:$I$105,'4. Summary of Resilience Works'!W$9)</f>
        <v>0</v>
      </c>
      <c r="X28" s="50">
        <f>SUMIFS('2. Scope of Works'!$S$10:$S$105,'2. Scope of Works'!$H$10:$H$105,'4. Summary of Resilience Works'!$E28,'2. Scope of Works'!$I$10:$I$105,'4. Summary of Resilience Works'!X$9)</f>
        <v>0</v>
      </c>
      <c r="Y28" s="50">
        <f>SUMIFS('2. Scope of Works'!$S$10:$S$105,'2. Scope of Works'!$H$10:$H$105,'4. Summary of Resilience Works'!$E28,'2. Scope of Works'!$I$10:$I$105,'4. Summary of Resilience Works'!Y$9)</f>
        <v>0</v>
      </c>
      <c r="Z28" s="50">
        <f>SUMIFS('2. Scope of Works'!$S$10:$S$105,'2. Scope of Works'!$H$10:$H$105,'4. Summary of Resilience Works'!$E28,'2. Scope of Works'!$I$10:$I$105,'4. Summary of Resilience Works'!Z$9)</f>
        <v>0</v>
      </c>
      <c r="AA28" s="50">
        <f>SUMIFS('2. Scope of Works'!$S$10:$S$105,'2. Scope of Works'!$H$10:$H$105,'4. Summary of Resilience Works'!$E28,'2. Scope of Works'!$I$10:$I$105,'4. Summary of Resilience Works'!AA$9)</f>
        <v>0</v>
      </c>
      <c r="AB28" s="50">
        <f>SUMIFS('2. Scope of Works'!$S$10:$S$105,'2. Scope of Works'!$H$10:$H$105,'4. Summary of Resilience Works'!$E28,'2. Scope of Works'!$I$10:$I$105,'4. Summary of Resilience Works'!AB$9)</f>
        <v>0</v>
      </c>
      <c r="AC28" s="50">
        <f>SUMIFS('2. Scope of Works'!$S$10:$S$105,'2. Scope of Works'!$H$10:$H$105,'4. Summary of Resilience Works'!$E28,'2. Scope of Works'!$I$10:$I$105,'4. Summary of Resilience Works'!AC$9)</f>
        <v>0</v>
      </c>
      <c r="AD28" s="50">
        <f>SUMIFS('2. Scope of Works'!$S$10:$S$105,'2. Scope of Works'!$H$10:$H$105,'4. Summary of Resilience Works'!$E28,'2. Scope of Works'!$I$10:$I$105,'4. Summary of Resilience Works'!AD$9)</f>
        <v>0</v>
      </c>
      <c r="AE28" s="50">
        <f>SUMIFS('2. Scope of Works'!$S$10:$S$105,'2. Scope of Works'!$H$10:$H$105,'4. Summary of Resilience Works'!$E28,'2. Scope of Works'!$I$10:$I$105,'4. Summary of Resilience Works'!AE$9)</f>
        <v>0</v>
      </c>
      <c r="AF28" s="50">
        <f>SUMIFS('2. Scope of Works'!$S$10:$S$105,'2. Scope of Works'!$H$10:$H$105,'4. Summary of Resilience Works'!$E28,'2. Scope of Works'!$I$10:$I$105,'4. Summary of Resilience Works'!AF$9)</f>
        <v>0</v>
      </c>
      <c r="AG28" s="50">
        <f>SUMIFS('2. Scope of Works'!$S$10:$S$105,'2. Scope of Works'!$H$10:$H$105,'4. Summary of Resilience Works'!$E28,'2. Scope of Works'!$I$10:$I$105,'4. Summary of Resilience Works'!AG$9)</f>
        <v>2025</v>
      </c>
      <c r="AH28" s="50">
        <f>SUMIFS('2. Scope of Works'!$S$10:$S$105,'2. Scope of Works'!$H$10:$H$105,'4. Summary of Resilience Works'!$E28,'2. Scope of Works'!$I$10:$I$105,'4. Summary of Resilience Works'!AH$9)</f>
        <v>0</v>
      </c>
      <c r="AI28" s="50">
        <f>SUMIFS('2. Scope of Works'!$S$10:$S$105,'2. Scope of Works'!$H$10:$H$105,'4. Summary of Resilience Works'!$E28,'2. Scope of Works'!$I$10:$I$105,'4. Summary of Resilience Works'!AI$9)</f>
        <v>0</v>
      </c>
      <c r="AJ28" s="50">
        <f>SUMIFS('2. Scope of Works'!$S$10:$S$105,'2. Scope of Works'!$H$10:$H$105,'4. Summary of Resilience Works'!$E28,'2. Scope of Works'!$I$10:$I$105,'4. Summary of Resilience Works'!AJ$9)</f>
        <v>0</v>
      </c>
      <c r="AK28" s="50">
        <f>SUMIFS('2. Scope of Works'!$S$10:$S$105,'2. Scope of Works'!$H$10:$H$105,'4. Summary of Resilience Works'!$E28,'2. Scope of Works'!$I$10:$I$105,'4. Summary of Resilience Works'!AK$9)</f>
        <v>0</v>
      </c>
      <c r="AL28" s="50">
        <f>SUMIFS('2. Scope of Works'!$S$10:$S$105,'2. Scope of Works'!$H$10:$H$105,'4. Summary of Resilience Works'!$E28,'2. Scope of Works'!$I$10:$I$105,'4. Summary of Resilience Works'!AL$9)</f>
        <v>0</v>
      </c>
      <c r="AM28" s="50">
        <f>SUMIFS('2. Scope of Works'!$S$10:$S$105,'2. Scope of Works'!$H$10:$H$105,'4. Summary of Resilience Works'!$E28,'2. Scope of Works'!$I$10:$I$105,'4. Summary of Resilience Works'!AM$9)</f>
        <v>0</v>
      </c>
      <c r="AN28" s="50">
        <f>SUMIFS('2. Scope of Works'!$S$10:$S$105,'2. Scope of Works'!$H$10:$H$105,'4. Summary of Resilience Works'!$E28,'2. Scope of Works'!$I$10:$I$105,'4. Summary of Resilience Works'!AN$9)</f>
        <v>0</v>
      </c>
      <c r="AO28" s="50">
        <f>SUMIFS('2. Scope of Works'!$S$10:$S$105,'2. Scope of Works'!$H$10:$H$105,'4. Summary of Resilience Works'!$E28,'2. Scope of Works'!$I$10:$I$105,'4. Summary of Resilience Works'!AO$9)</f>
        <v>0</v>
      </c>
      <c r="AP28" s="50">
        <f>SUMIFS('2. Scope of Works'!$S$10:$S$105,'2. Scope of Works'!$H$10:$H$105,'4. Summary of Resilience Works'!$E28,'2. Scope of Works'!$I$10:$I$105,'4. Summary of Resilience Works'!AP$9)</f>
        <v>0</v>
      </c>
      <c r="AQ28" s="50">
        <f>SUMIFS('2. Scope of Works'!$S$10:$S$105,'2. Scope of Works'!$H$10:$H$105,'4. Summary of Resilience Works'!$E28,'2. Scope of Works'!$I$10:$I$105,'4. Summary of Resilience Works'!AQ$9)</f>
        <v>0</v>
      </c>
      <c r="AR28" s="50">
        <f>SUMIFS('2. Scope of Works'!$S$10:$S$105,'2. Scope of Works'!$H$10:$H$105,'4. Summary of Resilience Works'!$E28,'2. Scope of Works'!$I$10:$I$105,'4. Summary of Resilience Works'!AR$9)</f>
        <v>0</v>
      </c>
      <c r="AS28" s="50">
        <f>SUMIFS('2. Scope of Works'!$S$10:$S$105,'2. Scope of Works'!$H$10:$H$105,'4. Summary of Resilience Works'!$E28,'2. Scope of Works'!$I$10:$I$105,'4. Summary of Resilience Works'!AS$9)</f>
        <v>0</v>
      </c>
      <c r="AT28" s="50">
        <f>SUMIFS('2. Scope of Works'!$S$10:$S$105,'2. Scope of Works'!$H$10:$H$105,'4. Summary of Resilience Works'!$E28,'2. Scope of Works'!$I$10:$I$105,'4. Summary of Resilience Works'!AT$9)</f>
        <v>0</v>
      </c>
      <c r="AU28" s="50">
        <f>SUMIFS('2. Scope of Works'!$S$10:$S$105,'2. Scope of Works'!$H$10:$H$105,'4. Summary of Resilience Works'!$E28,'2. Scope of Works'!$I$10:$I$105,'4. Summary of Resilience Works'!AU$9)</f>
        <v>0</v>
      </c>
      <c r="AV28" s="50">
        <f>SUMIFS('2. Scope of Works'!$S$10:$S$105,'2. Scope of Works'!$H$10:$H$105,'4. Summary of Resilience Works'!$E28,'2. Scope of Works'!$I$10:$I$105,'4. Summary of Resilience Works'!AV$9)</f>
        <v>0</v>
      </c>
      <c r="AW28" s="50">
        <f>SUMIFS('2. Scope of Works'!$S$10:$S$105,'2. Scope of Works'!$H$10:$H$105,'4. Summary of Resilience Works'!$E28,'2. Scope of Works'!$I$10:$I$105,'4. Summary of Resilience Works'!AW$9)</f>
        <v>0</v>
      </c>
      <c r="AX28" s="50">
        <f>SUMIFS('2. Scope of Works'!$S$10:$S$105,'2. Scope of Works'!$H$10:$H$105,'4. Summary of Resilience Works'!$E28,'2. Scope of Works'!$I$10:$I$105,'4. Summary of Resilience Works'!AX$9)</f>
        <v>0</v>
      </c>
      <c r="AY28" s="50">
        <f>SUMIFS('2. Scope of Works'!$S$10:$S$105,'2. Scope of Works'!$H$10:$H$105,'4. Summary of Resilience Works'!$E28,'2. Scope of Works'!$I$10:$I$105,'4. Summary of Resilience Works'!AY$9)</f>
        <v>0</v>
      </c>
      <c r="AZ28" s="50">
        <f>SUMIFS('2. Scope of Works'!$S$10:$S$105,'2. Scope of Works'!$H$10:$H$105,'4. Summary of Resilience Works'!$E28,'2. Scope of Works'!$I$10:$I$105,'4. Summary of Resilience Works'!AZ$9)</f>
        <v>0</v>
      </c>
      <c r="BA28" s="50">
        <f>SUMIFS('2. Scope of Works'!$S$10:$S$105,'2. Scope of Works'!$H$10:$H$105,'4. Summary of Resilience Works'!$E28,'2. Scope of Works'!$I$10:$I$105,'4. Summary of Resilience Works'!BA$9)</f>
        <v>0</v>
      </c>
      <c r="BB28" s="50">
        <f>SUMIFS('2. Scope of Works'!$S$10:$S$105,'2. Scope of Works'!$H$10:$H$105,'4. Summary of Resilience Works'!$E28,'2. Scope of Works'!$I$10:$I$105,'4. Summary of Resilience Works'!BB$9)</f>
        <v>0</v>
      </c>
      <c r="BC28" s="50">
        <f>SUMIFS('2. Scope of Works'!$S$10:$S$105,'2. Scope of Works'!$H$10:$H$105,'4. Summary of Resilience Works'!$E28,'2. Scope of Works'!$I$10:$I$105,'4. Summary of Resilience Works'!BC$9)</f>
        <v>0</v>
      </c>
      <c r="BD28" s="50">
        <f>SUMIFS('2. Scope of Works'!$S$10:$S$105,'2. Scope of Works'!$H$10:$H$105,'4. Summary of Resilience Works'!$E28,'2. Scope of Works'!$I$10:$I$105,'4. Summary of Resilience Works'!BD$9)</f>
        <v>0</v>
      </c>
      <c r="BE28" s="50">
        <f>SUMIFS('2. Scope of Works'!$S$10:$S$105,'2. Scope of Works'!$H$10:$H$105,'4. Summary of Resilience Works'!$E28,'2. Scope of Works'!$I$10:$I$105,'4. Summary of Resilience Works'!BE$9)</f>
        <v>0</v>
      </c>
      <c r="BF28" s="50">
        <f>SUMIFS('2. Scope of Works'!$S$10:$S$105,'2. Scope of Works'!$H$10:$H$105,'4. Summary of Resilience Works'!$E28,'2. Scope of Works'!$I$10:$I$105,'4. Summary of Resilience Works'!BF$9)</f>
        <v>0</v>
      </c>
      <c r="BG28" s="50">
        <f>SUMIFS('2. Scope of Works'!$S$10:$S$105,'2. Scope of Works'!$H$10:$H$105,'4. Summary of Resilience Works'!$E28,'2. Scope of Works'!$I$10:$I$105,'4. Summary of Resilience Works'!BG$9)</f>
        <v>0</v>
      </c>
    </row>
    <row r="29" spans="3:59" s="47" customFormat="1" x14ac:dyDescent="0.35">
      <c r="C29" s="171"/>
      <c r="D29" s="172"/>
      <c r="E29" s="1">
        <v>6.02</v>
      </c>
      <c r="F29" s="3" t="s">
        <v>248</v>
      </c>
      <c r="H29" s="48" t="str">
        <f>IF(SUMIF('2. Scope of Works'!$H$10:$H$105,'4. Summary of Resilience Works'!E29,'2. Scope of Works'!$Q$10:$Q$105)=0,"",SUMIF('2. Scope of Works'!$H$10:$H$105,'4. Summary of Resilience Works'!E29,'2. Scope of Works'!$Q$10:$Q$105))</f>
        <v/>
      </c>
      <c r="I29" s="48" t="str">
        <f>IF(SUMIF('2. Scope of Works'!$H$10:$H$105,'4. Summary of Resilience Works'!E29,'2. Scope of Works'!$R$10:$R$105)=0,"",SUMIF('2. Scope of Works'!$H$10:$H$105,'4. Summary of Resilience Works'!E29,'2. Scope of Works'!$R$10:$R$105))</f>
        <v/>
      </c>
      <c r="J29" s="48" t="str">
        <f>IF(SUMIF('2. Scope of Works'!$H$10:$H$105,'4. Summary of Resilience Works'!E29,'2. Scope of Works'!$S$10:$S$105)=0,"",SUMIF('2. Scope of Works'!$H$10:$H$105,'4. Summary of Resilience Works'!E29,'2. Scope of Works'!$S$10:$S$105))</f>
        <v/>
      </c>
      <c r="K29" s="49" t="str">
        <f>IF(SUMIFS('2. Scope of Works'!$S$10:$S$105,'2. Scope of Works'!$H$10:$H$105,$E29,'2. Scope of Works'!$P$10:$P$105,"Y")&gt;0,"Y","")</f>
        <v/>
      </c>
      <c r="O29" s="50">
        <f>SUMIFS('2. Scope of Works'!$S$10:$S$105,'2. Scope of Works'!$H$10:$H$105,'4. Summary of Resilience Works'!$E29,'2. Scope of Works'!$I$10:$I$105,'4. Summary of Resilience Works'!O$9)</f>
        <v>0</v>
      </c>
      <c r="P29" s="50">
        <f>SUMIFS('2. Scope of Works'!$S$10:$S$105,'2. Scope of Works'!$H$10:$H$105,'4. Summary of Resilience Works'!$E29,'2. Scope of Works'!$I$10:$I$105,'4. Summary of Resilience Works'!P$9)</f>
        <v>0</v>
      </c>
      <c r="Q29" s="50">
        <f>SUMIFS('2. Scope of Works'!$S$10:$S$105,'2. Scope of Works'!$H$10:$H$105,'4. Summary of Resilience Works'!$E29,'2. Scope of Works'!$I$10:$I$105,'4. Summary of Resilience Works'!Q$9)</f>
        <v>0</v>
      </c>
      <c r="R29" s="50">
        <f>SUMIFS('2. Scope of Works'!$S$10:$S$105,'2. Scope of Works'!$H$10:$H$105,'4. Summary of Resilience Works'!$E29,'2. Scope of Works'!$I$10:$I$105,'4. Summary of Resilience Works'!R$9)</f>
        <v>0</v>
      </c>
      <c r="S29" s="50">
        <f>SUMIFS('2. Scope of Works'!$S$10:$S$105,'2. Scope of Works'!$H$10:$H$105,'4. Summary of Resilience Works'!$E29,'2. Scope of Works'!$I$10:$I$105,'4. Summary of Resilience Works'!S$9)</f>
        <v>0</v>
      </c>
      <c r="T29" s="50">
        <f>SUMIFS('2. Scope of Works'!$S$10:$S$105,'2. Scope of Works'!$H$10:$H$105,'4. Summary of Resilience Works'!$E29,'2. Scope of Works'!$I$10:$I$105,'4. Summary of Resilience Works'!T$9)</f>
        <v>0</v>
      </c>
      <c r="U29" s="50">
        <f>SUMIFS('2. Scope of Works'!$S$10:$S$105,'2. Scope of Works'!$H$10:$H$105,'4. Summary of Resilience Works'!$E29,'2. Scope of Works'!$I$10:$I$105,'4. Summary of Resilience Works'!U$9)</f>
        <v>0</v>
      </c>
      <c r="V29" s="50">
        <f>SUMIFS('2. Scope of Works'!$S$10:$S$105,'2. Scope of Works'!$H$10:$H$105,'4. Summary of Resilience Works'!$E29,'2. Scope of Works'!$I$10:$I$105,'4. Summary of Resilience Works'!V$9)</f>
        <v>0</v>
      </c>
      <c r="W29" s="50">
        <f>SUMIFS('2. Scope of Works'!$S$10:$S$105,'2. Scope of Works'!$H$10:$H$105,'4. Summary of Resilience Works'!$E29,'2. Scope of Works'!$I$10:$I$105,'4. Summary of Resilience Works'!W$9)</f>
        <v>0</v>
      </c>
      <c r="X29" s="50">
        <f>SUMIFS('2. Scope of Works'!$S$10:$S$105,'2. Scope of Works'!$H$10:$H$105,'4. Summary of Resilience Works'!$E29,'2. Scope of Works'!$I$10:$I$105,'4. Summary of Resilience Works'!X$9)</f>
        <v>0</v>
      </c>
      <c r="Y29" s="50">
        <f>SUMIFS('2. Scope of Works'!$S$10:$S$105,'2. Scope of Works'!$H$10:$H$105,'4. Summary of Resilience Works'!$E29,'2. Scope of Works'!$I$10:$I$105,'4. Summary of Resilience Works'!Y$9)</f>
        <v>0</v>
      </c>
      <c r="Z29" s="50">
        <f>SUMIFS('2. Scope of Works'!$S$10:$S$105,'2. Scope of Works'!$H$10:$H$105,'4. Summary of Resilience Works'!$E29,'2. Scope of Works'!$I$10:$I$105,'4. Summary of Resilience Works'!Z$9)</f>
        <v>0</v>
      </c>
      <c r="AA29" s="50">
        <f>SUMIFS('2. Scope of Works'!$S$10:$S$105,'2. Scope of Works'!$H$10:$H$105,'4. Summary of Resilience Works'!$E29,'2. Scope of Works'!$I$10:$I$105,'4. Summary of Resilience Works'!AA$9)</f>
        <v>0</v>
      </c>
      <c r="AB29" s="50">
        <f>SUMIFS('2. Scope of Works'!$S$10:$S$105,'2. Scope of Works'!$H$10:$H$105,'4. Summary of Resilience Works'!$E29,'2. Scope of Works'!$I$10:$I$105,'4. Summary of Resilience Works'!AB$9)</f>
        <v>0</v>
      </c>
      <c r="AC29" s="50">
        <f>SUMIFS('2. Scope of Works'!$S$10:$S$105,'2. Scope of Works'!$H$10:$H$105,'4. Summary of Resilience Works'!$E29,'2. Scope of Works'!$I$10:$I$105,'4. Summary of Resilience Works'!AC$9)</f>
        <v>0</v>
      </c>
      <c r="AD29" s="50">
        <f>SUMIFS('2. Scope of Works'!$S$10:$S$105,'2. Scope of Works'!$H$10:$H$105,'4. Summary of Resilience Works'!$E29,'2. Scope of Works'!$I$10:$I$105,'4. Summary of Resilience Works'!AD$9)</f>
        <v>0</v>
      </c>
      <c r="AE29" s="50">
        <f>SUMIFS('2. Scope of Works'!$S$10:$S$105,'2. Scope of Works'!$H$10:$H$105,'4. Summary of Resilience Works'!$E29,'2. Scope of Works'!$I$10:$I$105,'4. Summary of Resilience Works'!AE$9)</f>
        <v>0</v>
      </c>
      <c r="AF29" s="50">
        <f>SUMIFS('2. Scope of Works'!$S$10:$S$105,'2. Scope of Works'!$H$10:$H$105,'4. Summary of Resilience Works'!$E29,'2. Scope of Works'!$I$10:$I$105,'4. Summary of Resilience Works'!AF$9)</f>
        <v>0</v>
      </c>
      <c r="AG29" s="50">
        <f>SUMIFS('2. Scope of Works'!$S$10:$S$105,'2. Scope of Works'!$H$10:$H$105,'4. Summary of Resilience Works'!$E29,'2. Scope of Works'!$I$10:$I$105,'4. Summary of Resilience Works'!AG$9)</f>
        <v>0</v>
      </c>
      <c r="AH29" s="50">
        <f>SUMIFS('2. Scope of Works'!$S$10:$S$105,'2. Scope of Works'!$H$10:$H$105,'4. Summary of Resilience Works'!$E29,'2. Scope of Works'!$I$10:$I$105,'4. Summary of Resilience Works'!AH$9)</f>
        <v>0</v>
      </c>
      <c r="AI29" s="50">
        <f>SUMIFS('2. Scope of Works'!$S$10:$S$105,'2. Scope of Works'!$H$10:$H$105,'4. Summary of Resilience Works'!$E29,'2. Scope of Works'!$I$10:$I$105,'4. Summary of Resilience Works'!AI$9)</f>
        <v>0</v>
      </c>
      <c r="AJ29" s="50">
        <f>SUMIFS('2. Scope of Works'!$S$10:$S$105,'2. Scope of Works'!$H$10:$H$105,'4. Summary of Resilience Works'!$E29,'2. Scope of Works'!$I$10:$I$105,'4. Summary of Resilience Works'!AJ$9)</f>
        <v>0</v>
      </c>
      <c r="AK29" s="50">
        <f>SUMIFS('2. Scope of Works'!$S$10:$S$105,'2. Scope of Works'!$H$10:$H$105,'4. Summary of Resilience Works'!$E29,'2. Scope of Works'!$I$10:$I$105,'4. Summary of Resilience Works'!AK$9)</f>
        <v>0</v>
      </c>
      <c r="AL29" s="50">
        <f>SUMIFS('2. Scope of Works'!$S$10:$S$105,'2. Scope of Works'!$H$10:$H$105,'4. Summary of Resilience Works'!$E29,'2. Scope of Works'!$I$10:$I$105,'4. Summary of Resilience Works'!AL$9)</f>
        <v>0</v>
      </c>
      <c r="AM29" s="50">
        <f>SUMIFS('2. Scope of Works'!$S$10:$S$105,'2. Scope of Works'!$H$10:$H$105,'4. Summary of Resilience Works'!$E29,'2. Scope of Works'!$I$10:$I$105,'4. Summary of Resilience Works'!AM$9)</f>
        <v>0</v>
      </c>
      <c r="AN29" s="50">
        <f>SUMIFS('2. Scope of Works'!$S$10:$S$105,'2. Scope of Works'!$H$10:$H$105,'4. Summary of Resilience Works'!$E29,'2. Scope of Works'!$I$10:$I$105,'4. Summary of Resilience Works'!AN$9)</f>
        <v>0</v>
      </c>
      <c r="AO29" s="50">
        <f>SUMIFS('2. Scope of Works'!$S$10:$S$105,'2. Scope of Works'!$H$10:$H$105,'4. Summary of Resilience Works'!$E29,'2. Scope of Works'!$I$10:$I$105,'4. Summary of Resilience Works'!AO$9)</f>
        <v>0</v>
      </c>
      <c r="AP29" s="50">
        <f>SUMIFS('2. Scope of Works'!$S$10:$S$105,'2. Scope of Works'!$H$10:$H$105,'4. Summary of Resilience Works'!$E29,'2. Scope of Works'!$I$10:$I$105,'4. Summary of Resilience Works'!AP$9)</f>
        <v>0</v>
      </c>
      <c r="AQ29" s="50">
        <f>SUMIFS('2. Scope of Works'!$S$10:$S$105,'2. Scope of Works'!$H$10:$H$105,'4. Summary of Resilience Works'!$E29,'2. Scope of Works'!$I$10:$I$105,'4. Summary of Resilience Works'!AQ$9)</f>
        <v>0</v>
      </c>
      <c r="AR29" s="50">
        <f>SUMIFS('2. Scope of Works'!$S$10:$S$105,'2. Scope of Works'!$H$10:$H$105,'4. Summary of Resilience Works'!$E29,'2. Scope of Works'!$I$10:$I$105,'4. Summary of Resilience Works'!AR$9)</f>
        <v>0</v>
      </c>
      <c r="AS29" s="50">
        <f>SUMIFS('2. Scope of Works'!$S$10:$S$105,'2. Scope of Works'!$H$10:$H$105,'4. Summary of Resilience Works'!$E29,'2. Scope of Works'!$I$10:$I$105,'4. Summary of Resilience Works'!AS$9)</f>
        <v>0</v>
      </c>
      <c r="AT29" s="50">
        <f>SUMIFS('2. Scope of Works'!$S$10:$S$105,'2. Scope of Works'!$H$10:$H$105,'4. Summary of Resilience Works'!$E29,'2. Scope of Works'!$I$10:$I$105,'4. Summary of Resilience Works'!AT$9)</f>
        <v>0</v>
      </c>
      <c r="AU29" s="50">
        <f>SUMIFS('2. Scope of Works'!$S$10:$S$105,'2. Scope of Works'!$H$10:$H$105,'4. Summary of Resilience Works'!$E29,'2. Scope of Works'!$I$10:$I$105,'4. Summary of Resilience Works'!AU$9)</f>
        <v>0</v>
      </c>
      <c r="AV29" s="50">
        <f>SUMIFS('2. Scope of Works'!$S$10:$S$105,'2. Scope of Works'!$H$10:$H$105,'4. Summary of Resilience Works'!$E29,'2. Scope of Works'!$I$10:$I$105,'4. Summary of Resilience Works'!AV$9)</f>
        <v>0</v>
      </c>
      <c r="AW29" s="50">
        <f>SUMIFS('2. Scope of Works'!$S$10:$S$105,'2. Scope of Works'!$H$10:$H$105,'4. Summary of Resilience Works'!$E29,'2. Scope of Works'!$I$10:$I$105,'4. Summary of Resilience Works'!AW$9)</f>
        <v>0</v>
      </c>
      <c r="AX29" s="50">
        <f>SUMIFS('2. Scope of Works'!$S$10:$S$105,'2. Scope of Works'!$H$10:$H$105,'4. Summary of Resilience Works'!$E29,'2. Scope of Works'!$I$10:$I$105,'4. Summary of Resilience Works'!AX$9)</f>
        <v>0</v>
      </c>
      <c r="AY29" s="50">
        <f>SUMIFS('2. Scope of Works'!$S$10:$S$105,'2. Scope of Works'!$H$10:$H$105,'4. Summary of Resilience Works'!$E29,'2. Scope of Works'!$I$10:$I$105,'4. Summary of Resilience Works'!AY$9)</f>
        <v>0</v>
      </c>
      <c r="AZ29" s="50">
        <f>SUMIFS('2. Scope of Works'!$S$10:$S$105,'2. Scope of Works'!$H$10:$H$105,'4. Summary of Resilience Works'!$E29,'2. Scope of Works'!$I$10:$I$105,'4. Summary of Resilience Works'!AZ$9)</f>
        <v>0</v>
      </c>
      <c r="BA29" s="50">
        <f>SUMIFS('2. Scope of Works'!$S$10:$S$105,'2. Scope of Works'!$H$10:$H$105,'4. Summary of Resilience Works'!$E29,'2. Scope of Works'!$I$10:$I$105,'4. Summary of Resilience Works'!BA$9)</f>
        <v>0</v>
      </c>
      <c r="BB29" s="50">
        <f>SUMIFS('2. Scope of Works'!$S$10:$S$105,'2. Scope of Works'!$H$10:$H$105,'4. Summary of Resilience Works'!$E29,'2. Scope of Works'!$I$10:$I$105,'4. Summary of Resilience Works'!BB$9)</f>
        <v>0</v>
      </c>
      <c r="BC29" s="50">
        <f>SUMIFS('2. Scope of Works'!$S$10:$S$105,'2. Scope of Works'!$H$10:$H$105,'4. Summary of Resilience Works'!$E29,'2. Scope of Works'!$I$10:$I$105,'4. Summary of Resilience Works'!BC$9)</f>
        <v>0</v>
      </c>
      <c r="BD29" s="50">
        <f>SUMIFS('2. Scope of Works'!$S$10:$S$105,'2. Scope of Works'!$H$10:$H$105,'4. Summary of Resilience Works'!$E29,'2. Scope of Works'!$I$10:$I$105,'4. Summary of Resilience Works'!BD$9)</f>
        <v>0</v>
      </c>
      <c r="BE29" s="50">
        <f>SUMIFS('2. Scope of Works'!$S$10:$S$105,'2. Scope of Works'!$H$10:$H$105,'4. Summary of Resilience Works'!$E29,'2. Scope of Works'!$I$10:$I$105,'4. Summary of Resilience Works'!BE$9)</f>
        <v>0</v>
      </c>
      <c r="BF29" s="50">
        <f>SUMIFS('2. Scope of Works'!$S$10:$S$105,'2. Scope of Works'!$H$10:$H$105,'4. Summary of Resilience Works'!$E29,'2. Scope of Works'!$I$10:$I$105,'4. Summary of Resilience Works'!BF$9)</f>
        <v>0</v>
      </c>
      <c r="BG29" s="50">
        <f>SUMIFS('2. Scope of Works'!$S$10:$S$105,'2. Scope of Works'!$H$10:$H$105,'4. Summary of Resilience Works'!$E29,'2. Scope of Works'!$I$10:$I$105,'4. Summary of Resilience Works'!BG$9)</f>
        <v>0</v>
      </c>
    </row>
    <row r="30" spans="3:59" s="47" customFormat="1" x14ac:dyDescent="0.35">
      <c r="C30" s="168"/>
      <c r="D30" s="170"/>
      <c r="E30" s="1">
        <v>6.03</v>
      </c>
      <c r="F30" s="3" t="s">
        <v>249</v>
      </c>
      <c r="H30" s="48" t="str">
        <f>IF(SUMIF('2. Scope of Works'!$H$10:$H$105,'4. Summary of Resilience Works'!E30,'2. Scope of Works'!$Q$10:$Q$105)=0,"",SUMIF('2. Scope of Works'!$H$10:$H$105,'4. Summary of Resilience Works'!E30,'2. Scope of Works'!$Q$10:$Q$105))</f>
        <v/>
      </c>
      <c r="I30" s="48" t="str">
        <f>IF(SUMIF('2. Scope of Works'!$H$10:$H$105,'4. Summary of Resilience Works'!E30,'2. Scope of Works'!$R$10:$R$105)=0,"",SUMIF('2. Scope of Works'!$H$10:$H$105,'4. Summary of Resilience Works'!E30,'2. Scope of Works'!$R$10:$R$105))</f>
        <v/>
      </c>
      <c r="J30" s="48" t="str">
        <f>IF(SUMIF('2. Scope of Works'!$H$10:$H$105,'4. Summary of Resilience Works'!E30,'2. Scope of Works'!$S$10:$S$105)=0,"",SUMIF('2. Scope of Works'!$H$10:$H$105,'4. Summary of Resilience Works'!E30,'2. Scope of Works'!$S$10:$S$105))</f>
        <v/>
      </c>
      <c r="K30" s="49" t="str">
        <f>IF(SUMIFS('2. Scope of Works'!$S$10:$S$105,'2. Scope of Works'!$H$10:$H$105,$E30,'2. Scope of Works'!$P$10:$P$105,"Y")&gt;0,"Y","")</f>
        <v/>
      </c>
      <c r="O30" s="50">
        <f>SUMIFS('2. Scope of Works'!$S$10:$S$105,'2. Scope of Works'!$H$10:$H$105,'4. Summary of Resilience Works'!$E30,'2. Scope of Works'!$I$10:$I$105,'4. Summary of Resilience Works'!O$9)</f>
        <v>0</v>
      </c>
      <c r="P30" s="50">
        <f>SUMIFS('2. Scope of Works'!$S$10:$S$105,'2. Scope of Works'!$H$10:$H$105,'4. Summary of Resilience Works'!$E30,'2. Scope of Works'!$I$10:$I$105,'4. Summary of Resilience Works'!P$9)</f>
        <v>0</v>
      </c>
      <c r="Q30" s="50">
        <f>SUMIFS('2. Scope of Works'!$S$10:$S$105,'2. Scope of Works'!$H$10:$H$105,'4. Summary of Resilience Works'!$E30,'2. Scope of Works'!$I$10:$I$105,'4. Summary of Resilience Works'!Q$9)</f>
        <v>0</v>
      </c>
      <c r="R30" s="50">
        <f>SUMIFS('2. Scope of Works'!$S$10:$S$105,'2. Scope of Works'!$H$10:$H$105,'4. Summary of Resilience Works'!$E30,'2. Scope of Works'!$I$10:$I$105,'4. Summary of Resilience Works'!R$9)</f>
        <v>0</v>
      </c>
      <c r="S30" s="50">
        <f>SUMIFS('2. Scope of Works'!$S$10:$S$105,'2. Scope of Works'!$H$10:$H$105,'4. Summary of Resilience Works'!$E30,'2. Scope of Works'!$I$10:$I$105,'4. Summary of Resilience Works'!S$9)</f>
        <v>0</v>
      </c>
      <c r="T30" s="50">
        <f>SUMIFS('2. Scope of Works'!$S$10:$S$105,'2. Scope of Works'!$H$10:$H$105,'4. Summary of Resilience Works'!$E30,'2. Scope of Works'!$I$10:$I$105,'4. Summary of Resilience Works'!T$9)</f>
        <v>0</v>
      </c>
      <c r="U30" s="50">
        <f>SUMIFS('2. Scope of Works'!$S$10:$S$105,'2. Scope of Works'!$H$10:$H$105,'4. Summary of Resilience Works'!$E30,'2. Scope of Works'!$I$10:$I$105,'4. Summary of Resilience Works'!U$9)</f>
        <v>0</v>
      </c>
      <c r="V30" s="50">
        <f>SUMIFS('2. Scope of Works'!$S$10:$S$105,'2. Scope of Works'!$H$10:$H$105,'4. Summary of Resilience Works'!$E30,'2. Scope of Works'!$I$10:$I$105,'4. Summary of Resilience Works'!V$9)</f>
        <v>0</v>
      </c>
      <c r="W30" s="50">
        <f>SUMIFS('2. Scope of Works'!$S$10:$S$105,'2. Scope of Works'!$H$10:$H$105,'4. Summary of Resilience Works'!$E30,'2. Scope of Works'!$I$10:$I$105,'4. Summary of Resilience Works'!W$9)</f>
        <v>0</v>
      </c>
      <c r="X30" s="50">
        <f>SUMIFS('2. Scope of Works'!$S$10:$S$105,'2. Scope of Works'!$H$10:$H$105,'4. Summary of Resilience Works'!$E30,'2. Scope of Works'!$I$10:$I$105,'4. Summary of Resilience Works'!X$9)</f>
        <v>0</v>
      </c>
      <c r="Y30" s="50">
        <f>SUMIFS('2. Scope of Works'!$S$10:$S$105,'2. Scope of Works'!$H$10:$H$105,'4. Summary of Resilience Works'!$E30,'2. Scope of Works'!$I$10:$I$105,'4. Summary of Resilience Works'!Y$9)</f>
        <v>0</v>
      </c>
      <c r="Z30" s="50">
        <f>SUMIFS('2. Scope of Works'!$S$10:$S$105,'2. Scope of Works'!$H$10:$H$105,'4. Summary of Resilience Works'!$E30,'2. Scope of Works'!$I$10:$I$105,'4. Summary of Resilience Works'!Z$9)</f>
        <v>0</v>
      </c>
      <c r="AA30" s="50">
        <f>SUMIFS('2. Scope of Works'!$S$10:$S$105,'2. Scope of Works'!$H$10:$H$105,'4. Summary of Resilience Works'!$E30,'2. Scope of Works'!$I$10:$I$105,'4. Summary of Resilience Works'!AA$9)</f>
        <v>0</v>
      </c>
      <c r="AB30" s="50">
        <f>SUMIFS('2. Scope of Works'!$S$10:$S$105,'2. Scope of Works'!$H$10:$H$105,'4. Summary of Resilience Works'!$E30,'2. Scope of Works'!$I$10:$I$105,'4. Summary of Resilience Works'!AB$9)</f>
        <v>0</v>
      </c>
      <c r="AC30" s="50">
        <f>SUMIFS('2. Scope of Works'!$S$10:$S$105,'2. Scope of Works'!$H$10:$H$105,'4. Summary of Resilience Works'!$E30,'2. Scope of Works'!$I$10:$I$105,'4. Summary of Resilience Works'!AC$9)</f>
        <v>0</v>
      </c>
      <c r="AD30" s="50">
        <f>SUMIFS('2. Scope of Works'!$S$10:$S$105,'2. Scope of Works'!$H$10:$H$105,'4. Summary of Resilience Works'!$E30,'2. Scope of Works'!$I$10:$I$105,'4. Summary of Resilience Works'!AD$9)</f>
        <v>0</v>
      </c>
      <c r="AE30" s="50">
        <f>SUMIFS('2. Scope of Works'!$S$10:$S$105,'2. Scope of Works'!$H$10:$H$105,'4. Summary of Resilience Works'!$E30,'2. Scope of Works'!$I$10:$I$105,'4. Summary of Resilience Works'!AE$9)</f>
        <v>0</v>
      </c>
      <c r="AF30" s="50">
        <f>SUMIFS('2. Scope of Works'!$S$10:$S$105,'2. Scope of Works'!$H$10:$H$105,'4. Summary of Resilience Works'!$E30,'2. Scope of Works'!$I$10:$I$105,'4. Summary of Resilience Works'!AF$9)</f>
        <v>0</v>
      </c>
      <c r="AG30" s="50">
        <f>SUMIFS('2. Scope of Works'!$S$10:$S$105,'2. Scope of Works'!$H$10:$H$105,'4. Summary of Resilience Works'!$E30,'2. Scope of Works'!$I$10:$I$105,'4. Summary of Resilience Works'!AG$9)</f>
        <v>0</v>
      </c>
      <c r="AH30" s="50">
        <f>SUMIFS('2. Scope of Works'!$S$10:$S$105,'2. Scope of Works'!$H$10:$H$105,'4. Summary of Resilience Works'!$E30,'2. Scope of Works'!$I$10:$I$105,'4. Summary of Resilience Works'!AH$9)</f>
        <v>0</v>
      </c>
      <c r="AI30" s="50">
        <f>SUMIFS('2. Scope of Works'!$S$10:$S$105,'2. Scope of Works'!$H$10:$H$105,'4. Summary of Resilience Works'!$E30,'2. Scope of Works'!$I$10:$I$105,'4. Summary of Resilience Works'!AI$9)</f>
        <v>0</v>
      </c>
      <c r="AJ30" s="50">
        <f>SUMIFS('2. Scope of Works'!$S$10:$S$105,'2. Scope of Works'!$H$10:$H$105,'4. Summary of Resilience Works'!$E30,'2. Scope of Works'!$I$10:$I$105,'4. Summary of Resilience Works'!AJ$9)</f>
        <v>0</v>
      </c>
      <c r="AK30" s="50">
        <f>SUMIFS('2. Scope of Works'!$S$10:$S$105,'2. Scope of Works'!$H$10:$H$105,'4. Summary of Resilience Works'!$E30,'2. Scope of Works'!$I$10:$I$105,'4. Summary of Resilience Works'!AK$9)</f>
        <v>0</v>
      </c>
      <c r="AL30" s="50">
        <f>SUMIFS('2. Scope of Works'!$S$10:$S$105,'2. Scope of Works'!$H$10:$H$105,'4. Summary of Resilience Works'!$E30,'2. Scope of Works'!$I$10:$I$105,'4. Summary of Resilience Works'!AL$9)</f>
        <v>0</v>
      </c>
      <c r="AM30" s="50">
        <f>SUMIFS('2. Scope of Works'!$S$10:$S$105,'2. Scope of Works'!$H$10:$H$105,'4. Summary of Resilience Works'!$E30,'2. Scope of Works'!$I$10:$I$105,'4. Summary of Resilience Works'!AM$9)</f>
        <v>0</v>
      </c>
      <c r="AN30" s="50">
        <f>SUMIFS('2. Scope of Works'!$S$10:$S$105,'2. Scope of Works'!$H$10:$H$105,'4. Summary of Resilience Works'!$E30,'2. Scope of Works'!$I$10:$I$105,'4. Summary of Resilience Works'!AN$9)</f>
        <v>0</v>
      </c>
      <c r="AO30" s="50">
        <f>SUMIFS('2. Scope of Works'!$S$10:$S$105,'2. Scope of Works'!$H$10:$H$105,'4. Summary of Resilience Works'!$E30,'2. Scope of Works'!$I$10:$I$105,'4. Summary of Resilience Works'!AO$9)</f>
        <v>0</v>
      </c>
      <c r="AP30" s="50">
        <f>SUMIFS('2. Scope of Works'!$S$10:$S$105,'2. Scope of Works'!$H$10:$H$105,'4. Summary of Resilience Works'!$E30,'2. Scope of Works'!$I$10:$I$105,'4. Summary of Resilience Works'!AP$9)</f>
        <v>0</v>
      </c>
      <c r="AQ30" s="50">
        <f>SUMIFS('2. Scope of Works'!$S$10:$S$105,'2. Scope of Works'!$H$10:$H$105,'4. Summary of Resilience Works'!$E30,'2. Scope of Works'!$I$10:$I$105,'4. Summary of Resilience Works'!AQ$9)</f>
        <v>0</v>
      </c>
      <c r="AR30" s="50">
        <f>SUMIFS('2. Scope of Works'!$S$10:$S$105,'2. Scope of Works'!$H$10:$H$105,'4. Summary of Resilience Works'!$E30,'2. Scope of Works'!$I$10:$I$105,'4. Summary of Resilience Works'!AR$9)</f>
        <v>0</v>
      </c>
      <c r="AS30" s="50">
        <f>SUMIFS('2. Scope of Works'!$S$10:$S$105,'2. Scope of Works'!$H$10:$H$105,'4. Summary of Resilience Works'!$E30,'2. Scope of Works'!$I$10:$I$105,'4. Summary of Resilience Works'!AS$9)</f>
        <v>0</v>
      </c>
      <c r="AT30" s="50">
        <f>SUMIFS('2. Scope of Works'!$S$10:$S$105,'2. Scope of Works'!$H$10:$H$105,'4. Summary of Resilience Works'!$E30,'2. Scope of Works'!$I$10:$I$105,'4. Summary of Resilience Works'!AT$9)</f>
        <v>0</v>
      </c>
      <c r="AU30" s="50">
        <f>SUMIFS('2. Scope of Works'!$S$10:$S$105,'2. Scope of Works'!$H$10:$H$105,'4. Summary of Resilience Works'!$E30,'2. Scope of Works'!$I$10:$I$105,'4. Summary of Resilience Works'!AU$9)</f>
        <v>0</v>
      </c>
      <c r="AV30" s="50">
        <f>SUMIFS('2. Scope of Works'!$S$10:$S$105,'2. Scope of Works'!$H$10:$H$105,'4. Summary of Resilience Works'!$E30,'2. Scope of Works'!$I$10:$I$105,'4. Summary of Resilience Works'!AV$9)</f>
        <v>0</v>
      </c>
      <c r="AW30" s="50">
        <f>SUMIFS('2. Scope of Works'!$S$10:$S$105,'2. Scope of Works'!$H$10:$H$105,'4. Summary of Resilience Works'!$E30,'2. Scope of Works'!$I$10:$I$105,'4. Summary of Resilience Works'!AW$9)</f>
        <v>0</v>
      </c>
      <c r="AX30" s="50">
        <f>SUMIFS('2. Scope of Works'!$S$10:$S$105,'2. Scope of Works'!$H$10:$H$105,'4. Summary of Resilience Works'!$E30,'2. Scope of Works'!$I$10:$I$105,'4. Summary of Resilience Works'!AX$9)</f>
        <v>0</v>
      </c>
      <c r="AY30" s="50">
        <f>SUMIFS('2. Scope of Works'!$S$10:$S$105,'2. Scope of Works'!$H$10:$H$105,'4. Summary of Resilience Works'!$E30,'2. Scope of Works'!$I$10:$I$105,'4. Summary of Resilience Works'!AY$9)</f>
        <v>0</v>
      </c>
      <c r="AZ30" s="50">
        <f>SUMIFS('2. Scope of Works'!$S$10:$S$105,'2. Scope of Works'!$H$10:$H$105,'4. Summary of Resilience Works'!$E30,'2. Scope of Works'!$I$10:$I$105,'4. Summary of Resilience Works'!AZ$9)</f>
        <v>0</v>
      </c>
      <c r="BA30" s="50">
        <f>SUMIFS('2. Scope of Works'!$S$10:$S$105,'2. Scope of Works'!$H$10:$H$105,'4. Summary of Resilience Works'!$E30,'2. Scope of Works'!$I$10:$I$105,'4. Summary of Resilience Works'!BA$9)</f>
        <v>0</v>
      </c>
      <c r="BB30" s="50">
        <f>SUMIFS('2. Scope of Works'!$S$10:$S$105,'2. Scope of Works'!$H$10:$H$105,'4. Summary of Resilience Works'!$E30,'2. Scope of Works'!$I$10:$I$105,'4. Summary of Resilience Works'!BB$9)</f>
        <v>0</v>
      </c>
      <c r="BC30" s="50">
        <f>SUMIFS('2. Scope of Works'!$S$10:$S$105,'2. Scope of Works'!$H$10:$H$105,'4. Summary of Resilience Works'!$E30,'2. Scope of Works'!$I$10:$I$105,'4. Summary of Resilience Works'!BC$9)</f>
        <v>0</v>
      </c>
      <c r="BD30" s="50">
        <f>SUMIFS('2. Scope of Works'!$S$10:$S$105,'2. Scope of Works'!$H$10:$H$105,'4. Summary of Resilience Works'!$E30,'2. Scope of Works'!$I$10:$I$105,'4. Summary of Resilience Works'!BD$9)</f>
        <v>0</v>
      </c>
      <c r="BE30" s="50">
        <f>SUMIFS('2. Scope of Works'!$S$10:$S$105,'2. Scope of Works'!$H$10:$H$105,'4. Summary of Resilience Works'!$E30,'2. Scope of Works'!$I$10:$I$105,'4. Summary of Resilience Works'!BE$9)</f>
        <v>0</v>
      </c>
      <c r="BF30" s="50">
        <f>SUMIFS('2. Scope of Works'!$S$10:$S$105,'2. Scope of Works'!$H$10:$H$105,'4. Summary of Resilience Works'!$E30,'2. Scope of Works'!$I$10:$I$105,'4. Summary of Resilience Works'!BF$9)</f>
        <v>0</v>
      </c>
      <c r="BG30" s="50">
        <f>SUMIFS('2. Scope of Works'!$S$10:$S$105,'2. Scope of Works'!$H$10:$H$105,'4. Summary of Resilience Works'!$E30,'2. Scope of Works'!$I$10:$I$105,'4. Summary of Resilience Works'!BG$9)</f>
        <v>0</v>
      </c>
    </row>
    <row r="31" spans="3:59" s="47" customFormat="1" ht="15" customHeight="1" x14ac:dyDescent="0.35">
      <c r="C31" s="1" t="s">
        <v>250</v>
      </c>
      <c r="D31" s="2" t="s">
        <v>82</v>
      </c>
      <c r="E31" s="1">
        <v>7.01</v>
      </c>
      <c r="F31" s="3" t="s">
        <v>83</v>
      </c>
      <c r="H31" s="48">
        <f>IF(SUMIF('2. Scope of Works'!$H$10:$H$105,'4. Summary of Resilience Works'!E31,'2. Scope of Works'!$Q$10:$Q$105)=0,"",SUMIF('2. Scope of Works'!$H$10:$H$105,'4. Summary of Resilience Works'!E31,'2. Scope of Works'!$Q$10:$Q$105))</f>
        <v>8250</v>
      </c>
      <c r="I31" s="48" t="str">
        <f>IF(SUMIF('2. Scope of Works'!$H$10:$H$105,'4. Summary of Resilience Works'!E31,'2. Scope of Works'!$R$10:$R$105)=0,"",SUMIF('2. Scope of Works'!$H$10:$H$105,'4. Summary of Resilience Works'!E31,'2. Scope of Works'!$R$10:$R$105))</f>
        <v/>
      </c>
      <c r="J31" s="48">
        <f>IF(SUMIF('2. Scope of Works'!$H$10:$H$105,'4. Summary of Resilience Works'!E31,'2. Scope of Works'!$S$10:$S$105)=0,"",SUMIF('2. Scope of Works'!$H$10:$H$105,'4. Summary of Resilience Works'!E31,'2. Scope of Works'!$S$10:$S$105))</f>
        <v>8250</v>
      </c>
      <c r="K31" s="49" t="str">
        <f>IF(SUMIFS('2. Scope of Works'!$S$10:$S$105,'2. Scope of Works'!$H$10:$H$105,$E31,'2. Scope of Works'!$P$10:$P$105,"Y")&gt;0,"Y","")</f>
        <v/>
      </c>
      <c r="O31" s="50">
        <f>SUMIFS('2. Scope of Works'!$S$10:$S$105,'2. Scope of Works'!$H$10:$H$105,'4. Summary of Resilience Works'!$E31,'2. Scope of Works'!$I$10:$I$105,'4. Summary of Resilience Works'!O$9)</f>
        <v>0</v>
      </c>
      <c r="P31" s="50">
        <f>SUMIFS('2. Scope of Works'!$S$10:$S$105,'2. Scope of Works'!$H$10:$H$105,'4. Summary of Resilience Works'!$E31,'2. Scope of Works'!$I$10:$I$105,'4. Summary of Resilience Works'!P$9)</f>
        <v>0</v>
      </c>
      <c r="Q31" s="50">
        <f>SUMIFS('2. Scope of Works'!$S$10:$S$105,'2. Scope of Works'!$H$10:$H$105,'4. Summary of Resilience Works'!$E31,'2. Scope of Works'!$I$10:$I$105,'4. Summary of Resilience Works'!Q$9)</f>
        <v>0</v>
      </c>
      <c r="R31" s="50">
        <f>SUMIFS('2. Scope of Works'!$S$10:$S$105,'2. Scope of Works'!$H$10:$H$105,'4. Summary of Resilience Works'!$E31,'2. Scope of Works'!$I$10:$I$105,'4. Summary of Resilience Works'!R$9)</f>
        <v>0</v>
      </c>
      <c r="S31" s="50">
        <f>SUMIFS('2. Scope of Works'!$S$10:$S$105,'2. Scope of Works'!$H$10:$H$105,'4. Summary of Resilience Works'!$E31,'2. Scope of Works'!$I$10:$I$105,'4. Summary of Resilience Works'!S$9)</f>
        <v>0</v>
      </c>
      <c r="T31" s="50">
        <f>SUMIFS('2. Scope of Works'!$S$10:$S$105,'2. Scope of Works'!$H$10:$H$105,'4. Summary of Resilience Works'!$E31,'2. Scope of Works'!$I$10:$I$105,'4. Summary of Resilience Works'!T$9)</f>
        <v>0</v>
      </c>
      <c r="U31" s="50">
        <f>SUMIFS('2. Scope of Works'!$S$10:$S$105,'2. Scope of Works'!$H$10:$H$105,'4. Summary of Resilience Works'!$E31,'2. Scope of Works'!$I$10:$I$105,'4. Summary of Resilience Works'!U$9)</f>
        <v>0</v>
      </c>
      <c r="V31" s="50">
        <f>SUMIFS('2. Scope of Works'!$S$10:$S$105,'2. Scope of Works'!$H$10:$H$105,'4. Summary of Resilience Works'!$E31,'2. Scope of Works'!$I$10:$I$105,'4. Summary of Resilience Works'!V$9)</f>
        <v>0</v>
      </c>
      <c r="W31" s="50">
        <f>SUMIFS('2. Scope of Works'!$S$10:$S$105,'2. Scope of Works'!$H$10:$H$105,'4. Summary of Resilience Works'!$E31,'2. Scope of Works'!$I$10:$I$105,'4. Summary of Resilience Works'!W$9)</f>
        <v>0</v>
      </c>
      <c r="X31" s="50">
        <f>SUMIFS('2. Scope of Works'!$S$10:$S$105,'2. Scope of Works'!$H$10:$H$105,'4. Summary of Resilience Works'!$E31,'2. Scope of Works'!$I$10:$I$105,'4. Summary of Resilience Works'!X$9)</f>
        <v>0</v>
      </c>
      <c r="Y31" s="50">
        <f>SUMIFS('2. Scope of Works'!$S$10:$S$105,'2. Scope of Works'!$H$10:$H$105,'4. Summary of Resilience Works'!$E31,'2. Scope of Works'!$I$10:$I$105,'4. Summary of Resilience Works'!Y$9)</f>
        <v>0</v>
      </c>
      <c r="Z31" s="50">
        <f>SUMIFS('2. Scope of Works'!$S$10:$S$105,'2. Scope of Works'!$H$10:$H$105,'4. Summary of Resilience Works'!$E31,'2. Scope of Works'!$I$10:$I$105,'4. Summary of Resilience Works'!Z$9)</f>
        <v>0</v>
      </c>
      <c r="AA31" s="50">
        <f>SUMIFS('2. Scope of Works'!$S$10:$S$105,'2. Scope of Works'!$H$10:$H$105,'4. Summary of Resilience Works'!$E31,'2. Scope of Works'!$I$10:$I$105,'4. Summary of Resilience Works'!AA$9)</f>
        <v>0</v>
      </c>
      <c r="AB31" s="50">
        <f>SUMIFS('2. Scope of Works'!$S$10:$S$105,'2. Scope of Works'!$H$10:$H$105,'4. Summary of Resilience Works'!$E31,'2. Scope of Works'!$I$10:$I$105,'4. Summary of Resilience Works'!AB$9)</f>
        <v>0</v>
      </c>
      <c r="AC31" s="50">
        <f>SUMIFS('2. Scope of Works'!$S$10:$S$105,'2. Scope of Works'!$H$10:$H$105,'4. Summary of Resilience Works'!$E31,'2. Scope of Works'!$I$10:$I$105,'4. Summary of Resilience Works'!AC$9)</f>
        <v>8250</v>
      </c>
      <c r="AD31" s="50">
        <f>SUMIFS('2. Scope of Works'!$S$10:$S$105,'2. Scope of Works'!$H$10:$H$105,'4. Summary of Resilience Works'!$E31,'2. Scope of Works'!$I$10:$I$105,'4. Summary of Resilience Works'!AD$9)</f>
        <v>0</v>
      </c>
      <c r="AE31" s="50">
        <f>SUMIFS('2. Scope of Works'!$S$10:$S$105,'2. Scope of Works'!$H$10:$H$105,'4. Summary of Resilience Works'!$E31,'2. Scope of Works'!$I$10:$I$105,'4. Summary of Resilience Works'!AE$9)</f>
        <v>0</v>
      </c>
      <c r="AF31" s="50">
        <f>SUMIFS('2. Scope of Works'!$S$10:$S$105,'2. Scope of Works'!$H$10:$H$105,'4. Summary of Resilience Works'!$E31,'2. Scope of Works'!$I$10:$I$105,'4. Summary of Resilience Works'!AF$9)</f>
        <v>0</v>
      </c>
      <c r="AG31" s="50">
        <f>SUMIFS('2. Scope of Works'!$S$10:$S$105,'2. Scope of Works'!$H$10:$H$105,'4. Summary of Resilience Works'!$E31,'2. Scope of Works'!$I$10:$I$105,'4. Summary of Resilience Works'!AG$9)</f>
        <v>0</v>
      </c>
      <c r="AH31" s="50">
        <f>SUMIFS('2. Scope of Works'!$S$10:$S$105,'2. Scope of Works'!$H$10:$H$105,'4. Summary of Resilience Works'!$E31,'2. Scope of Works'!$I$10:$I$105,'4. Summary of Resilience Works'!AH$9)</f>
        <v>0</v>
      </c>
      <c r="AI31" s="50">
        <f>SUMIFS('2. Scope of Works'!$S$10:$S$105,'2. Scope of Works'!$H$10:$H$105,'4. Summary of Resilience Works'!$E31,'2. Scope of Works'!$I$10:$I$105,'4. Summary of Resilience Works'!AI$9)</f>
        <v>0</v>
      </c>
      <c r="AJ31" s="50">
        <f>SUMIFS('2. Scope of Works'!$S$10:$S$105,'2. Scope of Works'!$H$10:$H$105,'4. Summary of Resilience Works'!$E31,'2. Scope of Works'!$I$10:$I$105,'4. Summary of Resilience Works'!AJ$9)</f>
        <v>0</v>
      </c>
      <c r="AK31" s="50">
        <f>SUMIFS('2. Scope of Works'!$S$10:$S$105,'2. Scope of Works'!$H$10:$H$105,'4. Summary of Resilience Works'!$E31,'2. Scope of Works'!$I$10:$I$105,'4. Summary of Resilience Works'!AK$9)</f>
        <v>0</v>
      </c>
      <c r="AL31" s="50">
        <f>SUMIFS('2. Scope of Works'!$S$10:$S$105,'2. Scope of Works'!$H$10:$H$105,'4. Summary of Resilience Works'!$E31,'2. Scope of Works'!$I$10:$I$105,'4. Summary of Resilience Works'!AL$9)</f>
        <v>0</v>
      </c>
      <c r="AM31" s="50">
        <f>SUMIFS('2. Scope of Works'!$S$10:$S$105,'2. Scope of Works'!$H$10:$H$105,'4. Summary of Resilience Works'!$E31,'2. Scope of Works'!$I$10:$I$105,'4. Summary of Resilience Works'!AM$9)</f>
        <v>0</v>
      </c>
      <c r="AN31" s="50">
        <f>SUMIFS('2. Scope of Works'!$S$10:$S$105,'2. Scope of Works'!$H$10:$H$105,'4. Summary of Resilience Works'!$E31,'2. Scope of Works'!$I$10:$I$105,'4. Summary of Resilience Works'!AN$9)</f>
        <v>0</v>
      </c>
      <c r="AO31" s="50">
        <f>SUMIFS('2. Scope of Works'!$S$10:$S$105,'2. Scope of Works'!$H$10:$H$105,'4. Summary of Resilience Works'!$E31,'2. Scope of Works'!$I$10:$I$105,'4. Summary of Resilience Works'!AO$9)</f>
        <v>0</v>
      </c>
      <c r="AP31" s="50">
        <f>SUMIFS('2. Scope of Works'!$S$10:$S$105,'2. Scope of Works'!$H$10:$H$105,'4. Summary of Resilience Works'!$E31,'2. Scope of Works'!$I$10:$I$105,'4. Summary of Resilience Works'!AP$9)</f>
        <v>0</v>
      </c>
      <c r="AQ31" s="50">
        <f>SUMIFS('2. Scope of Works'!$S$10:$S$105,'2. Scope of Works'!$H$10:$H$105,'4. Summary of Resilience Works'!$E31,'2. Scope of Works'!$I$10:$I$105,'4. Summary of Resilience Works'!AQ$9)</f>
        <v>0</v>
      </c>
      <c r="AR31" s="50">
        <f>SUMIFS('2. Scope of Works'!$S$10:$S$105,'2. Scope of Works'!$H$10:$H$105,'4. Summary of Resilience Works'!$E31,'2. Scope of Works'!$I$10:$I$105,'4. Summary of Resilience Works'!AR$9)</f>
        <v>0</v>
      </c>
      <c r="AS31" s="50">
        <f>SUMIFS('2. Scope of Works'!$S$10:$S$105,'2. Scope of Works'!$H$10:$H$105,'4. Summary of Resilience Works'!$E31,'2. Scope of Works'!$I$10:$I$105,'4. Summary of Resilience Works'!AS$9)</f>
        <v>0</v>
      </c>
      <c r="AT31" s="50">
        <f>SUMIFS('2. Scope of Works'!$S$10:$S$105,'2. Scope of Works'!$H$10:$H$105,'4. Summary of Resilience Works'!$E31,'2. Scope of Works'!$I$10:$I$105,'4. Summary of Resilience Works'!AT$9)</f>
        <v>0</v>
      </c>
      <c r="AU31" s="50">
        <f>SUMIFS('2. Scope of Works'!$S$10:$S$105,'2. Scope of Works'!$H$10:$H$105,'4. Summary of Resilience Works'!$E31,'2. Scope of Works'!$I$10:$I$105,'4. Summary of Resilience Works'!AU$9)</f>
        <v>0</v>
      </c>
      <c r="AV31" s="50">
        <f>SUMIFS('2. Scope of Works'!$S$10:$S$105,'2. Scope of Works'!$H$10:$H$105,'4. Summary of Resilience Works'!$E31,'2. Scope of Works'!$I$10:$I$105,'4. Summary of Resilience Works'!AV$9)</f>
        <v>0</v>
      </c>
      <c r="AW31" s="50">
        <f>SUMIFS('2. Scope of Works'!$S$10:$S$105,'2. Scope of Works'!$H$10:$H$105,'4. Summary of Resilience Works'!$E31,'2. Scope of Works'!$I$10:$I$105,'4. Summary of Resilience Works'!AW$9)</f>
        <v>0</v>
      </c>
      <c r="AX31" s="50">
        <f>SUMIFS('2. Scope of Works'!$S$10:$S$105,'2. Scope of Works'!$H$10:$H$105,'4. Summary of Resilience Works'!$E31,'2. Scope of Works'!$I$10:$I$105,'4. Summary of Resilience Works'!AX$9)</f>
        <v>0</v>
      </c>
      <c r="AY31" s="50">
        <f>SUMIFS('2. Scope of Works'!$S$10:$S$105,'2. Scope of Works'!$H$10:$H$105,'4. Summary of Resilience Works'!$E31,'2. Scope of Works'!$I$10:$I$105,'4. Summary of Resilience Works'!AY$9)</f>
        <v>0</v>
      </c>
      <c r="AZ31" s="50">
        <f>SUMIFS('2. Scope of Works'!$S$10:$S$105,'2. Scope of Works'!$H$10:$H$105,'4. Summary of Resilience Works'!$E31,'2. Scope of Works'!$I$10:$I$105,'4. Summary of Resilience Works'!AZ$9)</f>
        <v>0</v>
      </c>
      <c r="BA31" s="50">
        <f>SUMIFS('2. Scope of Works'!$S$10:$S$105,'2. Scope of Works'!$H$10:$H$105,'4. Summary of Resilience Works'!$E31,'2. Scope of Works'!$I$10:$I$105,'4. Summary of Resilience Works'!BA$9)</f>
        <v>0</v>
      </c>
      <c r="BB31" s="50">
        <f>SUMIFS('2. Scope of Works'!$S$10:$S$105,'2. Scope of Works'!$H$10:$H$105,'4. Summary of Resilience Works'!$E31,'2. Scope of Works'!$I$10:$I$105,'4. Summary of Resilience Works'!BB$9)</f>
        <v>0</v>
      </c>
      <c r="BC31" s="50">
        <f>SUMIFS('2. Scope of Works'!$S$10:$S$105,'2. Scope of Works'!$H$10:$H$105,'4. Summary of Resilience Works'!$E31,'2. Scope of Works'!$I$10:$I$105,'4. Summary of Resilience Works'!BC$9)</f>
        <v>0</v>
      </c>
      <c r="BD31" s="50">
        <f>SUMIFS('2. Scope of Works'!$S$10:$S$105,'2. Scope of Works'!$H$10:$H$105,'4. Summary of Resilience Works'!$E31,'2. Scope of Works'!$I$10:$I$105,'4. Summary of Resilience Works'!BD$9)</f>
        <v>0</v>
      </c>
      <c r="BE31" s="50">
        <f>SUMIFS('2. Scope of Works'!$S$10:$S$105,'2. Scope of Works'!$H$10:$H$105,'4. Summary of Resilience Works'!$E31,'2. Scope of Works'!$I$10:$I$105,'4. Summary of Resilience Works'!BE$9)</f>
        <v>0</v>
      </c>
      <c r="BF31" s="50">
        <f>SUMIFS('2. Scope of Works'!$S$10:$S$105,'2. Scope of Works'!$H$10:$H$105,'4. Summary of Resilience Works'!$E31,'2. Scope of Works'!$I$10:$I$105,'4. Summary of Resilience Works'!BF$9)</f>
        <v>0</v>
      </c>
      <c r="BG31" s="50">
        <f>SUMIFS('2. Scope of Works'!$S$10:$S$105,'2. Scope of Works'!$H$10:$H$105,'4. Summary of Resilience Works'!$E31,'2. Scope of Works'!$I$10:$I$105,'4. Summary of Resilience Works'!BG$9)</f>
        <v>0</v>
      </c>
    </row>
    <row r="32" spans="3:59" s="47" customFormat="1" ht="29" x14ac:dyDescent="0.35">
      <c r="C32" s="1" t="s">
        <v>251</v>
      </c>
      <c r="D32" s="2" t="s">
        <v>252</v>
      </c>
      <c r="E32" s="1">
        <v>8.01</v>
      </c>
      <c r="F32" s="3" t="s">
        <v>253</v>
      </c>
      <c r="H32" s="48" t="str">
        <f>IF(SUMIF('2. Scope of Works'!$H$10:$H$105,'4. Summary of Resilience Works'!E32,'2. Scope of Works'!$Q$10:$Q$105)=0,"",SUMIF('2. Scope of Works'!$H$10:$H$105,'4. Summary of Resilience Works'!E32,'2. Scope of Works'!$Q$10:$Q$105))</f>
        <v/>
      </c>
      <c r="I32" s="48" t="str">
        <f>IF(SUMIF('2. Scope of Works'!$H$10:$H$105,'4. Summary of Resilience Works'!E32,'2. Scope of Works'!$R$10:$R$105)=0,"",SUMIF('2. Scope of Works'!$H$10:$H$105,'4. Summary of Resilience Works'!E32,'2. Scope of Works'!$R$10:$R$105))</f>
        <v/>
      </c>
      <c r="J32" s="48" t="str">
        <f>IF(SUMIF('2. Scope of Works'!$H$10:$H$105,'4. Summary of Resilience Works'!E32,'2. Scope of Works'!$S$10:$S$105)=0,"",SUMIF('2. Scope of Works'!$H$10:$H$105,'4. Summary of Resilience Works'!E32,'2. Scope of Works'!$S$10:$S$105))</f>
        <v/>
      </c>
      <c r="K32" s="49" t="str">
        <f>IF(SUMIFS('2. Scope of Works'!$S$10:$S$105,'2. Scope of Works'!$H$10:$H$105,$E32,'2. Scope of Works'!$P$10:$P$105,"Y")&gt;0,"Y","")</f>
        <v/>
      </c>
      <c r="O32" s="50">
        <f>SUMIFS('2. Scope of Works'!$S$10:$S$105,'2. Scope of Works'!$H$10:$H$105,'4. Summary of Resilience Works'!$E32,'2. Scope of Works'!$I$10:$I$105,'4. Summary of Resilience Works'!O$9)</f>
        <v>0</v>
      </c>
      <c r="P32" s="50">
        <f>SUMIFS('2. Scope of Works'!$S$10:$S$105,'2. Scope of Works'!$H$10:$H$105,'4. Summary of Resilience Works'!$E32,'2. Scope of Works'!$I$10:$I$105,'4. Summary of Resilience Works'!P$9)</f>
        <v>0</v>
      </c>
      <c r="Q32" s="50">
        <f>SUMIFS('2. Scope of Works'!$S$10:$S$105,'2. Scope of Works'!$H$10:$H$105,'4. Summary of Resilience Works'!$E32,'2. Scope of Works'!$I$10:$I$105,'4. Summary of Resilience Works'!Q$9)</f>
        <v>0</v>
      </c>
      <c r="R32" s="50">
        <f>SUMIFS('2. Scope of Works'!$S$10:$S$105,'2. Scope of Works'!$H$10:$H$105,'4. Summary of Resilience Works'!$E32,'2. Scope of Works'!$I$10:$I$105,'4. Summary of Resilience Works'!R$9)</f>
        <v>0</v>
      </c>
      <c r="S32" s="50">
        <f>SUMIFS('2. Scope of Works'!$S$10:$S$105,'2. Scope of Works'!$H$10:$H$105,'4. Summary of Resilience Works'!$E32,'2. Scope of Works'!$I$10:$I$105,'4. Summary of Resilience Works'!S$9)</f>
        <v>0</v>
      </c>
      <c r="T32" s="50">
        <f>SUMIFS('2. Scope of Works'!$S$10:$S$105,'2. Scope of Works'!$H$10:$H$105,'4. Summary of Resilience Works'!$E32,'2. Scope of Works'!$I$10:$I$105,'4. Summary of Resilience Works'!T$9)</f>
        <v>0</v>
      </c>
      <c r="U32" s="50">
        <f>SUMIFS('2. Scope of Works'!$S$10:$S$105,'2. Scope of Works'!$H$10:$H$105,'4. Summary of Resilience Works'!$E32,'2. Scope of Works'!$I$10:$I$105,'4. Summary of Resilience Works'!U$9)</f>
        <v>0</v>
      </c>
      <c r="V32" s="50">
        <f>SUMIFS('2. Scope of Works'!$S$10:$S$105,'2. Scope of Works'!$H$10:$H$105,'4. Summary of Resilience Works'!$E32,'2. Scope of Works'!$I$10:$I$105,'4. Summary of Resilience Works'!V$9)</f>
        <v>0</v>
      </c>
      <c r="W32" s="50">
        <f>SUMIFS('2. Scope of Works'!$S$10:$S$105,'2. Scope of Works'!$H$10:$H$105,'4. Summary of Resilience Works'!$E32,'2. Scope of Works'!$I$10:$I$105,'4. Summary of Resilience Works'!W$9)</f>
        <v>0</v>
      </c>
      <c r="X32" s="50">
        <f>SUMIFS('2. Scope of Works'!$S$10:$S$105,'2. Scope of Works'!$H$10:$H$105,'4. Summary of Resilience Works'!$E32,'2. Scope of Works'!$I$10:$I$105,'4. Summary of Resilience Works'!X$9)</f>
        <v>0</v>
      </c>
      <c r="Y32" s="50">
        <f>SUMIFS('2. Scope of Works'!$S$10:$S$105,'2. Scope of Works'!$H$10:$H$105,'4. Summary of Resilience Works'!$E32,'2. Scope of Works'!$I$10:$I$105,'4. Summary of Resilience Works'!Y$9)</f>
        <v>0</v>
      </c>
      <c r="Z32" s="50">
        <f>SUMIFS('2. Scope of Works'!$S$10:$S$105,'2. Scope of Works'!$H$10:$H$105,'4. Summary of Resilience Works'!$E32,'2. Scope of Works'!$I$10:$I$105,'4. Summary of Resilience Works'!Z$9)</f>
        <v>0</v>
      </c>
      <c r="AA32" s="50">
        <f>SUMIFS('2. Scope of Works'!$S$10:$S$105,'2. Scope of Works'!$H$10:$H$105,'4. Summary of Resilience Works'!$E32,'2. Scope of Works'!$I$10:$I$105,'4. Summary of Resilience Works'!AA$9)</f>
        <v>0</v>
      </c>
      <c r="AB32" s="50">
        <f>SUMIFS('2. Scope of Works'!$S$10:$S$105,'2. Scope of Works'!$H$10:$H$105,'4. Summary of Resilience Works'!$E32,'2. Scope of Works'!$I$10:$I$105,'4. Summary of Resilience Works'!AB$9)</f>
        <v>0</v>
      </c>
      <c r="AC32" s="50">
        <f>SUMIFS('2. Scope of Works'!$S$10:$S$105,'2. Scope of Works'!$H$10:$H$105,'4. Summary of Resilience Works'!$E32,'2. Scope of Works'!$I$10:$I$105,'4. Summary of Resilience Works'!AC$9)</f>
        <v>0</v>
      </c>
      <c r="AD32" s="50">
        <f>SUMIFS('2. Scope of Works'!$S$10:$S$105,'2. Scope of Works'!$H$10:$H$105,'4. Summary of Resilience Works'!$E32,'2. Scope of Works'!$I$10:$I$105,'4. Summary of Resilience Works'!AD$9)</f>
        <v>0</v>
      </c>
      <c r="AE32" s="50">
        <f>SUMIFS('2. Scope of Works'!$S$10:$S$105,'2. Scope of Works'!$H$10:$H$105,'4. Summary of Resilience Works'!$E32,'2. Scope of Works'!$I$10:$I$105,'4. Summary of Resilience Works'!AE$9)</f>
        <v>0</v>
      </c>
      <c r="AF32" s="50">
        <f>SUMIFS('2. Scope of Works'!$S$10:$S$105,'2. Scope of Works'!$H$10:$H$105,'4. Summary of Resilience Works'!$E32,'2. Scope of Works'!$I$10:$I$105,'4. Summary of Resilience Works'!AF$9)</f>
        <v>0</v>
      </c>
      <c r="AG32" s="50">
        <f>SUMIFS('2. Scope of Works'!$S$10:$S$105,'2. Scope of Works'!$H$10:$H$105,'4. Summary of Resilience Works'!$E32,'2. Scope of Works'!$I$10:$I$105,'4. Summary of Resilience Works'!AG$9)</f>
        <v>0</v>
      </c>
      <c r="AH32" s="50">
        <f>SUMIFS('2. Scope of Works'!$S$10:$S$105,'2. Scope of Works'!$H$10:$H$105,'4. Summary of Resilience Works'!$E32,'2. Scope of Works'!$I$10:$I$105,'4. Summary of Resilience Works'!AH$9)</f>
        <v>0</v>
      </c>
      <c r="AI32" s="50">
        <f>SUMIFS('2. Scope of Works'!$S$10:$S$105,'2. Scope of Works'!$H$10:$H$105,'4. Summary of Resilience Works'!$E32,'2. Scope of Works'!$I$10:$I$105,'4. Summary of Resilience Works'!AI$9)</f>
        <v>0</v>
      </c>
      <c r="AJ32" s="50">
        <f>SUMIFS('2. Scope of Works'!$S$10:$S$105,'2. Scope of Works'!$H$10:$H$105,'4. Summary of Resilience Works'!$E32,'2. Scope of Works'!$I$10:$I$105,'4. Summary of Resilience Works'!AJ$9)</f>
        <v>0</v>
      </c>
      <c r="AK32" s="50">
        <f>SUMIFS('2. Scope of Works'!$S$10:$S$105,'2. Scope of Works'!$H$10:$H$105,'4. Summary of Resilience Works'!$E32,'2. Scope of Works'!$I$10:$I$105,'4. Summary of Resilience Works'!AK$9)</f>
        <v>0</v>
      </c>
      <c r="AL32" s="50">
        <f>SUMIFS('2. Scope of Works'!$S$10:$S$105,'2. Scope of Works'!$H$10:$H$105,'4. Summary of Resilience Works'!$E32,'2. Scope of Works'!$I$10:$I$105,'4. Summary of Resilience Works'!AL$9)</f>
        <v>0</v>
      </c>
      <c r="AM32" s="50">
        <f>SUMIFS('2. Scope of Works'!$S$10:$S$105,'2. Scope of Works'!$H$10:$H$105,'4. Summary of Resilience Works'!$E32,'2. Scope of Works'!$I$10:$I$105,'4. Summary of Resilience Works'!AM$9)</f>
        <v>0</v>
      </c>
      <c r="AN32" s="50">
        <f>SUMIFS('2. Scope of Works'!$S$10:$S$105,'2. Scope of Works'!$H$10:$H$105,'4. Summary of Resilience Works'!$E32,'2. Scope of Works'!$I$10:$I$105,'4. Summary of Resilience Works'!AN$9)</f>
        <v>0</v>
      </c>
      <c r="AO32" s="50">
        <f>SUMIFS('2. Scope of Works'!$S$10:$S$105,'2. Scope of Works'!$H$10:$H$105,'4. Summary of Resilience Works'!$E32,'2. Scope of Works'!$I$10:$I$105,'4. Summary of Resilience Works'!AO$9)</f>
        <v>0</v>
      </c>
      <c r="AP32" s="50">
        <f>SUMIFS('2. Scope of Works'!$S$10:$S$105,'2. Scope of Works'!$H$10:$H$105,'4. Summary of Resilience Works'!$E32,'2. Scope of Works'!$I$10:$I$105,'4. Summary of Resilience Works'!AP$9)</f>
        <v>0</v>
      </c>
      <c r="AQ32" s="50">
        <f>SUMIFS('2. Scope of Works'!$S$10:$S$105,'2. Scope of Works'!$H$10:$H$105,'4. Summary of Resilience Works'!$E32,'2. Scope of Works'!$I$10:$I$105,'4. Summary of Resilience Works'!AQ$9)</f>
        <v>0</v>
      </c>
      <c r="AR32" s="50">
        <f>SUMIFS('2. Scope of Works'!$S$10:$S$105,'2. Scope of Works'!$H$10:$H$105,'4. Summary of Resilience Works'!$E32,'2. Scope of Works'!$I$10:$I$105,'4. Summary of Resilience Works'!AR$9)</f>
        <v>0</v>
      </c>
      <c r="AS32" s="50">
        <f>SUMIFS('2. Scope of Works'!$S$10:$S$105,'2. Scope of Works'!$H$10:$H$105,'4. Summary of Resilience Works'!$E32,'2. Scope of Works'!$I$10:$I$105,'4. Summary of Resilience Works'!AS$9)</f>
        <v>0</v>
      </c>
      <c r="AT32" s="50">
        <f>SUMIFS('2. Scope of Works'!$S$10:$S$105,'2. Scope of Works'!$H$10:$H$105,'4. Summary of Resilience Works'!$E32,'2. Scope of Works'!$I$10:$I$105,'4. Summary of Resilience Works'!AT$9)</f>
        <v>0</v>
      </c>
      <c r="AU32" s="50">
        <f>SUMIFS('2. Scope of Works'!$S$10:$S$105,'2. Scope of Works'!$H$10:$H$105,'4. Summary of Resilience Works'!$E32,'2. Scope of Works'!$I$10:$I$105,'4. Summary of Resilience Works'!AU$9)</f>
        <v>0</v>
      </c>
      <c r="AV32" s="50">
        <f>SUMIFS('2. Scope of Works'!$S$10:$S$105,'2. Scope of Works'!$H$10:$H$105,'4. Summary of Resilience Works'!$E32,'2. Scope of Works'!$I$10:$I$105,'4. Summary of Resilience Works'!AV$9)</f>
        <v>0</v>
      </c>
      <c r="AW32" s="50">
        <f>SUMIFS('2. Scope of Works'!$S$10:$S$105,'2. Scope of Works'!$H$10:$H$105,'4. Summary of Resilience Works'!$E32,'2. Scope of Works'!$I$10:$I$105,'4. Summary of Resilience Works'!AW$9)</f>
        <v>0</v>
      </c>
      <c r="AX32" s="50">
        <f>SUMIFS('2. Scope of Works'!$S$10:$S$105,'2. Scope of Works'!$H$10:$H$105,'4. Summary of Resilience Works'!$E32,'2. Scope of Works'!$I$10:$I$105,'4. Summary of Resilience Works'!AX$9)</f>
        <v>0</v>
      </c>
      <c r="AY32" s="50">
        <f>SUMIFS('2. Scope of Works'!$S$10:$S$105,'2. Scope of Works'!$H$10:$H$105,'4. Summary of Resilience Works'!$E32,'2. Scope of Works'!$I$10:$I$105,'4. Summary of Resilience Works'!AY$9)</f>
        <v>0</v>
      </c>
      <c r="AZ32" s="50">
        <f>SUMIFS('2. Scope of Works'!$S$10:$S$105,'2. Scope of Works'!$H$10:$H$105,'4. Summary of Resilience Works'!$E32,'2. Scope of Works'!$I$10:$I$105,'4. Summary of Resilience Works'!AZ$9)</f>
        <v>0</v>
      </c>
      <c r="BA32" s="50">
        <f>SUMIFS('2. Scope of Works'!$S$10:$S$105,'2. Scope of Works'!$H$10:$H$105,'4. Summary of Resilience Works'!$E32,'2. Scope of Works'!$I$10:$I$105,'4. Summary of Resilience Works'!BA$9)</f>
        <v>0</v>
      </c>
      <c r="BB32" s="50">
        <f>SUMIFS('2. Scope of Works'!$S$10:$S$105,'2. Scope of Works'!$H$10:$H$105,'4. Summary of Resilience Works'!$E32,'2. Scope of Works'!$I$10:$I$105,'4. Summary of Resilience Works'!BB$9)</f>
        <v>0</v>
      </c>
      <c r="BC32" s="50">
        <f>SUMIFS('2. Scope of Works'!$S$10:$S$105,'2. Scope of Works'!$H$10:$H$105,'4. Summary of Resilience Works'!$E32,'2. Scope of Works'!$I$10:$I$105,'4. Summary of Resilience Works'!BC$9)</f>
        <v>0</v>
      </c>
      <c r="BD32" s="50">
        <f>SUMIFS('2. Scope of Works'!$S$10:$S$105,'2. Scope of Works'!$H$10:$H$105,'4. Summary of Resilience Works'!$E32,'2. Scope of Works'!$I$10:$I$105,'4. Summary of Resilience Works'!BD$9)</f>
        <v>0</v>
      </c>
      <c r="BE32" s="50">
        <f>SUMIFS('2. Scope of Works'!$S$10:$S$105,'2. Scope of Works'!$H$10:$H$105,'4. Summary of Resilience Works'!$E32,'2. Scope of Works'!$I$10:$I$105,'4. Summary of Resilience Works'!BE$9)</f>
        <v>0</v>
      </c>
      <c r="BF32" s="50">
        <f>SUMIFS('2. Scope of Works'!$S$10:$S$105,'2. Scope of Works'!$H$10:$H$105,'4. Summary of Resilience Works'!$E32,'2. Scope of Works'!$I$10:$I$105,'4. Summary of Resilience Works'!BF$9)</f>
        <v>0</v>
      </c>
      <c r="BG32" s="50">
        <f>SUMIFS('2. Scope of Works'!$S$10:$S$105,'2. Scope of Works'!$H$10:$H$105,'4. Summary of Resilience Works'!$E32,'2. Scope of Works'!$I$10:$I$105,'4. Summary of Resilience Works'!BG$9)</f>
        <v>0</v>
      </c>
    </row>
    <row r="33" spans="3:59" s="47" customFormat="1" x14ac:dyDescent="0.35">
      <c r="C33" s="1" t="s">
        <v>254</v>
      </c>
      <c r="D33" s="2" t="s">
        <v>255</v>
      </c>
      <c r="E33" s="1">
        <v>9.01</v>
      </c>
      <c r="F33" s="3" t="s">
        <v>256</v>
      </c>
      <c r="H33" s="48" t="str">
        <f>IF(SUMIF('2. Scope of Works'!$H$10:$H$105,'4. Summary of Resilience Works'!E33,'2. Scope of Works'!$Q$10:$Q$105)=0,"",SUMIF('2. Scope of Works'!$H$10:$H$105,'4. Summary of Resilience Works'!E33,'2. Scope of Works'!$Q$10:$Q$105))</f>
        <v/>
      </c>
      <c r="I33" s="48" t="str">
        <f>IF(SUMIF('2. Scope of Works'!$H$10:$H$105,'4. Summary of Resilience Works'!E33,'2. Scope of Works'!$R$10:$R$105)=0,"",SUMIF('2. Scope of Works'!$H$10:$H$105,'4. Summary of Resilience Works'!E33,'2. Scope of Works'!$R$10:$R$105))</f>
        <v/>
      </c>
      <c r="J33" s="48" t="str">
        <f>IF(SUMIF('2. Scope of Works'!$H$10:$H$105,'4. Summary of Resilience Works'!E33,'2. Scope of Works'!$S$10:$S$105)=0,"",SUMIF('2. Scope of Works'!$H$10:$H$105,'4. Summary of Resilience Works'!E33,'2. Scope of Works'!$S$10:$S$105))</f>
        <v/>
      </c>
      <c r="K33" s="49" t="str">
        <f>IF(SUMIFS('2. Scope of Works'!$S$10:$S$105,'2. Scope of Works'!$H$10:$H$105,$E33,'2. Scope of Works'!$P$10:$P$105,"Y")&gt;0,"Y","")</f>
        <v/>
      </c>
      <c r="O33" s="50">
        <f>SUMIFS('2. Scope of Works'!$S$10:$S$105,'2. Scope of Works'!$H$10:$H$105,'4. Summary of Resilience Works'!$E33,'2. Scope of Works'!$I$10:$I$105,'4. Summary of Resilience Works'!O$9)</f>
        <v>0</v>
      </c>
      <c r="P33" s="50">
        <f>SUMIFS('2. Scope of Works'!$S$10:$S$105,'2. Scope of Works'!$H$10:$H$105,'4. Summary of Resilience Works'!$E33,'2. Scope of Works'!$I$10:$I$105,'4. Summary of Resilience Works'!P$9)</f>
        <v>0</v>
      </c>
      <c r="Q33" s="50">
        <f>SUMIFS('2. Scope of Works'!$S$10:$S$105,'2. Scope of Works'!$H$10:$H$105,'4. Summary of Resilience Works'!$E33,'2. Scope of Works'!$I$10:$I$105,'4. Summary of Resilience Works'!Q$9)</f>
        <v>0</v>
      </c>
      <c r="R33" s="50">
        <f>SUMIFS('2. Scope of Works'!$S$10:$S$105,'2. Scope of Works'!$H$10:$H$105,'4. Summary of Resilience Works'!$E33,'2. Scope of Works'!$I$10:$I$105,'4. Summary of Resilience Works'!R$9)</f>
        <v>0</v>
      </c>
      <c r="S33" s="50">
        <f>SUMIFS('2. Scope of Works'!$S$10:$S$105,'2. Scope of Works'!$H$10:$H$105,'4. Summary of Resilience Works'!$E33,'2. Scope of Works'!$I$10:$I$105,'4. Summary of Resilience Works'!S$9)</f>
        <v>0</v>
      </c>
      <c r="T33" s="50">
        <f>SUMIFS('2. Scope of Works'!$S$10:$S$105,'2. Scope of Works'!$H$10:$H$105,'4. Summary of Resilience Works'!$E33,'2. Scope of Works'!$I$10:$I$105,'4. Summary of Resilience Works'!T$9)</f>
        <v>0</v>
      </c>
      <c r="U33" s="50">
        <f>SUMIFS('2. Scope of Works'!$S$10:$S$105,'2. Scope of Works'!$H$10:$H$105,'4. Summary of Resilience Works'!$E33,'2. Scope of Works'!$I$10:$I$105,'4. Summary of Resilience Works'!U$9)</f>
        <v>0</v>
      </c>
      <c r="V33" s="50">
        <f>SUMIFS('2. Scope of Works'!$S$10:$S$105,'2. Scope of Works'!$H$10:$H$105,'4. Summary of Resilience Works'!$E33,'2. Scope of Works'!$I$10:$I$105,'4. Summary of Resilience Works'!V$9)</f>
        <v>0</v>
      </c>
      <c r="W33" s="50">
        <f>SUMIFS('2. Scope of Works'!$S$10:$S$105,'2. Scope of Works'!$H$10:$H$105,'4. Summary of Resilience Works'!$E33,'2. Scope of Works'!$I$10:$I$105,'4. Summary of Resilience Works'!W$9)</f>
        <v>0</v>
      </c>
      <c r="X33" s="50">
        <f>SUMIFS('2. Scope of Works'!$S$10:$S$105,'2. Scope of Works'!$H$10:$H$105,'4. Summary of Resilience Works'!$E33,'2. Scope of Works'!$I$10:$I$105,'4. Summary of Resilience Works'!X$9)</f>
        <v>0</v>
      </c>
      <c r="Y33" s="50">
        <f>SUMIFS('2. Scope of Works'!$S$10:$S$105,'2. Scope of Works'!$H$10:$H$105,'4. Summary of Resilience Works'!$E33,'2. Scope of Works'!$I$10:$I$105,'4. Summary of Resilience Works'!Y$9)</f>
        <v>0</v>
      </c>
      <c r="Z33" s="50">
        <f>SUMIFS('2. Scope of Works'!$S$10:$S$105,'2. Scope of Works'!$H$10:$H$105,'4. Summary of Resilience Works'!$E33,'2. Scope of Works'!$I$10:$I$105,'4. Summary of Resilience Works'!Z$9)</f>
        <v>0</v>
      </c>
      <c r="AA33" s="50">
        <f>SUMIFS('2. Scope of Works'!$S$10:$S$105,'2. Scope of Works'!$H$10:$H$105,'4. Summary of Resilience Works'!$E33,'2. Scope of Works'!$I$10:$I$105,'4. Summary of Resilience Works'!AA$9)</f>
        <v>0</v>
      </c>
      <c r="AB33" s="50">
        <f>SUMIFS('2. Scope of Works'!$S$10:$S$105,'2. Scope of Works'!$H$10:$H$105,'4. Summary of Resilience Works'!$E33,'2. Scope of Works'!$I$10:$I$105,'4. Summary of Resilience Works'!AB$9)</f>
        <v>0</v>
      </c>
      <c r="AC33" s="50">
        <f>SUMIFS('2. Scope of Works'!$S$10:$S$105,'2. Scope of Works'!$H$10:$H$105,'4. Summary of Resilience Works'!$E33,'2. Scope of Works'!$I$10:$I$105,'4. Summary of Resilience Works'!AC$9)</f>
        <v>0</v>
      </c>
      <c r="AD33" s="50">
        <f>SUMIFS('2. Scope of Works'!$S$10:$S$105,'2. Scope of Works'!$H$10:$H$105,'4. Summary of Resilience Works'!$E33,'2. Scope of Works'!$I$10:$I$105,'4. Summary of Resilience Works'!AD$9)</f>
        <v>0</v>
      </c>
      <c r="AE33" s="50">
        <f>SUMIFS('2. Scope of Works'!$S$10:$S$105,'2. Scope of Works'!$H$10:$H$105,'4. Summary of Resilience Works'!$E33,'2. Scope of Works'!$I$10:$I$105,'4. Summary of Resilience Works'!AE$9)</f>
        <v>0</v>
      </c>
      <c r="AF33" s="50">
        <f>SUMIFS('2. Scope of Works'!$S$10:$S$105,'2. Scope of Works'!$H$10:$H$105,'4. Summary of Resilience Works'!$E33,'2. Scope of Works'!$I$10:$I$105,'4. Summary of Resilience Works'!AF$9)</f>
        <v>0</v>
      </c>
      <c r="AG33" s="50">
        <f>SUMIFS('2. Scope of Works'!$S$10:$S$105,'2. Scope of Works'!$H$10:$H$105,'4. Summary of Resilience Works'!$E33,'2. Scope of Works'!$I$10:$I$105,'4. Summary of Resilience Works'!AG$9)</f>
        <v>0</v>
      </c>
      <c r="AH33" s="50">
        <f>SUMIFS('2. Scope of Works'!$S$10:$S$105,'2. Scope of Works'!$H$10:$H$105,'4. Summary of Resilience Works'!$E33,'2. Scope of Works'!$I$10:$I$105,'4. Summary of Resilience Works'!AH$9)</f>
        <v>0</v>
      </c>
      <c r="AI33" s="50">
        <f>SUMIFS('2. Scope of Works'!$S$10:$S$105,'2. Scope of Works'!$H$10:$H$105,'4. Summary of Resilience Works'!$E33,'2. Scope of Works'!$I$10:$I$105,'4. Summary of Resilience Works'!AI$9)</f>
        <v>0</v>
      </c>
      <c r="AJ33" s="50">
        <f>SUMIFS('2. Scope of Works'!$S$10:$S$105,'2. Scope of Works'!$H$10:$H$105,'4. Summary of Resilience Works'!$E33,'2. Scope of Works'!$I$10:$I$105,'4. Summary of Resilience Works'!AJ$9)</f>
        <v>0</v>
      </c>
      <c r="AK33" s="50">
        <f>SUMIFS('2. Scope of Works'!$S$10:$S$105,'2. Scope of Works'!$H$10:$H$105,'4. Summary of Resilience Works'!$E33,'2. Scope of Works'!$I$10:$I$105,'4. Summary of Resilience Works'!AK$9)</f>
        <v>0</v>
      </c>
      <c r="AL33" s="50">
        <f>SUMIFS('2. Scope of Works'!$S$10:$S$105,'2. Scope of Works'!$H$10:$H$105,'4. Summary of Resilience Works'!$E33,'2. Scope of Works'!$I$10:$I$105,'4. Summary of Resilience Works'!AL$9)</f>
        <v>0</v>
      </c>
      <c r="AM33" s="50">
        <f>SUMIFS('2. Scope of Works'!$S$10:$S$105,'2. Scope of Works'!$H$10:$H$105,'4. Summary of Resilience Works'!$E33,'2. Scope of Works'!$I$10:$I$105,'4. Summary of Resilience Works'!AM$9)</f>
        <v>0</v>
      </c>
      <c r="AN33" s="50">
        <f>SUMIFS('2. Scope of Works'!$S$10:$S$105,'2. Scope of Works'!$H$10:$H$105,'4. Summary of Resilience Works'!$E33,'2. Scope of Works'!$I$10:$I$105,'4. Summary of Resilience Works'!AN$9)</f>
        <v>0</v>
      </c>
      <c r="AO33" s="50">
        <f>SUMIFS('2. Scope of Works'!$S$10:$S$105,'2. Scope of Works'!$H$10:$H$105,'4. Summary of Resilience Works'!$E33,'2. Scope of Works'!$I$10:$I$105,'4. Summary of Resilience Works'!AO$9)</f>
        <v>0</v>
      </c>
      <c r="AP33" s="50">
        <f>SUMIFS('2. Scope of Works'!$S$10:$S$105,'2. Scope of Works'!$H$10:$H$105,'4. Summary of Resilience Works'!$E33,'2. Scope of Works'!$I$10:$I$105,'4. Summary of Resilience Works'!AP$9)</f>
        <v>0</v>
      </c>
      <c r="AQ33" s="50">
        <f>SUMIFS('2. Scope of Works'!$S$10:$S$105,'2. Scope of Works'!$H$10:$H$105,'4. Summary of Resilience Works'!$E33,'2. Scope of Works'!$I$10:$I$105,'4. Summary of Resilience Works'!AQ$9)</f>
        <v>0</v>
      </c>
      <c r="AR33" s="50">
        <f>SUMIFS('2. Scope of Works'!$S$10:$S$105,'2. Scope of Works'!$H$10:$H$105,'4. Summary of Resilience Works'!$E33,'2. Scope of Works'!$I$10:$I$105,'4. Summary of Resilience Works'!AR$9)</f>
        <v>0</v>
      </c>
      <c r="AS33" s="50">
        <f>SUMIFS('2. Scope of Works'!$S$10:$S$105,'2. Scope of Works'!$H$10:$H$105,'4. Summary of Resilience Works'!$E33,'2. Scope of Works'!$I$10:$I$105,'4. Summary of Resilience Works'!AS$9)</f>
        <v>0</v>
      </c>
      <c r="AT33" s="50">
        <f>SUMIFS('2. Scope of Works'!$S$10:$S$105,'2. Scope of Works'!$H$10:$H$105,'4. Summary of Resilience Works'!$E33,'2. Scope of Works'!$I$10:$I$105,'4. Summary of Resilience Works'!AT$9)</f>
        <v>0</v>
      </c>
      <c r="AU33" s="50">
        <f>SUMIFS('2. Scope of Works'!$S$10:$S$105,'2. Scope of Works'!$H$10:$H$105,'4. Summary of Resilience Works'!$E33,'2. Scope of Works'!$I$10:$I$105,'4. Summary of Resilience Works'!AU$9)</f>
        <v>0</v>
      </c>
      <c r="AV33" s="50">
        <f>SUMIFS('2. Scope of Works'!$S$10:$S$105,'2. Scope of Works'!$H$10:$H$105,'4. Summary of Resilience Works'!$E33,'2. Scope of Works'!$I$10:$I$105,'4. Summary of Resilience Works'!AV$9)</f>
        <v>0</v>
      </c>
      <c r="AW33" s="50">
        <f>SUMIFS('2. Scope of Works'!$S$10:$S$105,'2. Scope of Works'!$H$10:$H$105,'4. Summary of Resilience Works'!$E33,'2. Scope of Works'!$I$10:$I$105,'4. Summary of Resilience Works'!AW$9)</f>
        <v>0</v>
      </c>
      <c r="AX33" s="50">
        <f>SUMIFS('2. Scope of Works'!$S$10:$S$105,'2. Scope of Works'!$H$10:$H$105,'4. Summary of Resilience Works'!$E33,'2. Scope of Works'!$I$10:$I$105,'4. Summary of Resilience Works'!AX$9)</f>
        <v>0</v>
      </c>
      <c r="AY33" s="50">
        <f>SUMIFS('2. Scope of Works'!$S$10:$S$105,'2. Scope of Works'!$H$10:$H$105,'4. Summary of Resilience Works'!$E33,'2. Scope of Works'!$I$10:$I$105,'4. Summary of Resilience Works'!AY$9)</f>
        <v>0</v>
      </c>
      <c r="AZ33" s="50">
        <f>SUMIFS('2. Scope of Works'!$S$10:$S$105,'2. Scope of Works'!$H$10:$H$105,'4. Summary of Resilience Works'!$E33,'2. Scope of Works'!$I$10:$I$105,'4. Summary of Resilience Works'!AZ$9)</f>
        <v>0</v>
      </c>
      <c r="BA33" s="50">
        <f>SUMIFS('2. Scope of Works'!$S$10:$S$105,'2. Scope of Works'!$H$10:$H$105,'4. Summary of Resilience Works'!$E33,'2. Scope of Works'!$I$10:$I$105,'4. Summary of Resilience Works'!BA$9)</f>
        <v>0</v>
      </c>
      <c r="BB33" s="50">
        <f>SUMIFS('2. Scope of Works'!$S$10:$S$105,'2. Scope of Works'!$H$10:$H$105,'4. Summary of Resilience Works'!$E33,'2. Scope of Works'!$I$10:$I$105,'4. Summary of Resilience Works'!BB$9)</f>
        <v>0</v>
      </c>
      <c r="BC33" s="50">
        <f>SUMIFS('2. Scope of Works'!$S$10:$S$105,'2. Scope of Works'!$H$10:$H$105,'4. Summary of Resilience Works'!$E33,'2. Scope of Works'!$I$10:$I$105,'4. Summary of Resilience Works'!BC$9)</f>
        <v>0</v>
      </c>
      <c r="BD33" s="50">
        <f>SUMIFS('2. Scope of Works'!$S$10:$S$105,'2. Scope of Works'!$H$10:$H$105,'4. Summary of Resilience Works'!$E33,'2. Scope of Works'!$I$10:$I$105,'4. Summary of Resilience Works'!BD$9)</f>
        <v>0</v>
      </c>
      <c r="BE33" s="50">
        <f>SUMIFS('2. Scope of Works'!$S$10:$S$105,'2. Scope of Works'!$H$10:$H$105,'4. Summary of Resilience Works'!$E33,'2. Scope of Works'!$I$10:$I$105,'4. Summary of Resilience Works'!BE$9)</f>
        <v>0</v>
      </c>
      <c r="BF33" s="50">
        <f>SUMIFS('2. Scope of Works'!$S$10:$S$105,'2. Scope of Works'!$H$10:$H$105,'4. Summary of Resilience Works'!$E33,'2. Scope of Works'!$I$10:$I$105,'4. Summary of Resilience Works'!BF$9)</f>
        <v>0</v>
      </c>
      <c r="BG33" s="50">
        <f>SUMIFS('2. Scope of Works'!$S$10:$S$105,'2. Scope of Works'!$H$10:$H$105,'4. Summary of Resilience Works'!$E33,'2. Scope of Works'!$I$10:$I$105,'4. Summary of Resilience Works'!BG$9)</f>
        <v>0</v>
      </c>
    </row>
    <row r="34" spans="3:59" s="47" customFormat="1" ht="15" customHeight="1" x14ac:dyDescent="0.35">
      <c r="C34" s="167" t="s">
        <v>257</v>
      </c>
      <c r="D34" s="169" t="s">
        <v>258</v>
      </c>
      <c r="E34" s="1">
        <v>10.01</v>
      </c>
      <c r="F34" s="3" t="s">
        <v>92</v>
      </c>
      <c r="H34" s="48">
        <f>IF(SUMIF('2. Scope of Works'!$H$10:$H$105,'4. Summary of Resilience Works'!E34,'2. Scope of Works'!$Q$10:$Q$105)=0,"",SUMIF('2. Scope of Works'!$H$10:$H$105,'4. Summary of Resilience Works'!E34,'2. Scope of Works'!$Q$10:$Q$105))</f>
        <v>4600</v>
      </c>
      <c r="I34" s="48" t="str">
        <f>IF(SUMIF('2. Scope of Works'!$H$10:$H$105,'4. Summary of Resilience Works'!E34,'2. Scope of Works'!$R$10:$R$105)=0,"",SUMIF('2. Scope of Works'!$H$10:$H$105,'4. Summary of Resilience Works'!E34,'2. Scope of Works'!$R$10:$R$105))</f>
        <v/>
      </c>
      <c r="J34" s="48">
        <f>IF(SUMIF('2. Scope of Works'!$H$10:$H$105,'4. Summary of Resilience Works'!E34,'2. Scope of Works'!$S$10:$S$105)=0,"",SUMIF('2. Scope of Works'!$H$10:$H$105,'4. Summary of Resilience Works'!E34,'2. Scope of Works'!$S$10:$S$105))</f>
        <v>4600</v>
      </c>
      <c r="K34" s="49" t="str">
        <f>IF(SUMIFS('2. Scope of Works'!$S$10:$S$105,'2. Scope of Works'!$H$10:$H$105,$E34,'2. Scope of Works'!$P$10:$P$105,"Y")&gt;0,"Y","")</f>
        <v/>
      </c>
      <c r="O34" s="50">
        <f>SUMIFS('2. Scope of Works'!$S$10:$S$105,'2. Scope of Works'!$H$10:$H$105,'4. Summary of Resilience Works'!$E34,'2. Scope of Works'!$I$10:$I$105,'4. Summary of Resilience Works'!O$9)</f>
        <v>0</v>
      </c>
      <c r="P34" s="50">
        <f>SUMIFS('2. Scope of Works'!$S$10:$S$105,'2. Scope of Works'!$H$10:$H$105,'4. Summary of Resilience Works'!$E34,'2. Scope of Works'!$I$10:$I$105,'4. Summary of Resilience Works'!P$9)</f>
        <v>0</v>
      </c>
      <c r="Q34" s="50">
        <f>SUMIFS('2. Scope of Works'!$S$10:$S$105,'2. Scope of Works'!$H$10:$H$105,'4. Summary of Resilience Works'!$E34,'2. Scope of Works'!$I$10:$I$105,'4. Summary of Resilience Works'!Q$9)</f>
        <v>0</v>
      </c>
      <c r="R34" s="50">
        <f>SUMIFS('2. Scope of Works'!$S$10:$S$105,'2. Scope of Works'!$H$10:$H$105,'4. Summary of Resilience Works'!$E34,'2. Scope of Works'!$I$10:$I$105,'4. Summary of Resilience Works'!R$9)</f>
        <v>0</v>
      </c>
      <c r="S34" s="50">
        <f>SUMIFS('2. Scope of Works'!$S$10:$S$105,'2. Scope of Works'!$H$10:$H$105,'4. Summary of Resilience Works'!$E34,'2. Scope of Works'!$I$10:$I$105,'4. Summary of Resilience Works'!S$9)</f>
        <v>0</v>
      </c>
      <c r="T34" s="50">
        <f>SUMIFS('2. Scope of Works'!$S$10:$S$105,'2. Scope of Works'!$H$10:$H$105,'4. Summary of Resilience Works'!$E34,'2. Scope of Works'!$I$10:$I$105,'4. Summary of Resilience Works'!T$9)</f>
        <v>0</v>
      </c>
      <c r="U34" s="50">
        <f>SUMIFS('2. Scope of Works'!$S$10:$S$105,'2. Scope of Works'!$H$10:$H$105,'4. Summary of Resilience Works'!$E34,'2. Scope of Works'!$I$10:$I$105,'4. Summary of Resilience Works'!U$9)</f>
        <v>4600</v>
      </c>
      <c r="V34" s="50">
        <f>SUMIFS('2. Scope of Works'!$S$10:$S$105,'2. Scope of Works'!$H$10:$H$105,'4. Summary of Resilience Works'!$E34,'2. Scope of Works'!$I$10:$I$105,'4. Summary of Resilience Works'!V$9)</f>
        <v>0</v>
      </c>
      <c r="W34" s="50">
        <f>SUMIFS('2. Scope of Works'!$S$10:$S$105,'2. Scope of Works'!$H$10:$H$105,'4. Summary of Resilience Works'!$E34,'2. Scope of Works'!$I$10:$I$105,'4. Summary of Resilience Works'!W$9)</f>
        <v>0</v>
      </c>
      <c r="X34" s="50">
        <f>SUMIFS('2. Scope of Works'!$S$10:$S$105,'2. Scope of Works'!$H$10:$H$105,'4. Summary of Resilience Works'!$E34,'2. Scope of Works'!$I$10:$I$105,'4. Summary of Resilience Works'!X$9)</f>
        <v>0</v>
      </c>
      <c r="Y34" s="50">
        <f>SUMIFS('2. Scope of Works'!$S$10:$S$105,'2. Scope of Works'!$H$10:$H$105,'4. Summary of Resilience Works'!$E34,'2. Scope of Works'!$I$10:$I$105,'4. Summary of Resilience Works'!Y$9)</f>
        <v>0</v>
      </c>
      <c r="Z34" s="50">
        <f>SUMIFS('2. Scope of Works'!$S$10:$S$105,'2. Scope of Works'!$H$10:$H$105,'4. Summary of Resilience Works'!$E34,'2. Scope of Works'!$I$10:$I$105,'4. Summary of Resilience Works'!Z$9)</f>
        <v>0</v>
      </c>
      <c r="AA34" s="50">
        <f>SUMIFS('2. Scope of Works'!$S$10:$S$105,'2. Scope of Works'!$H$10:$H$105,'4. Summary of Resilience Works'!$E34,'2. Scope of Works'!$I$10:$I$105,'4. Summary of Resilience Works'!AA$9)</f>
        <v>0</v>
      </c>
      <c r="AB34" s="50">
        <f>SUMIFS('2. Scope of Works'!$S$10:$S$105,'2. Scope of Works'!$H$10:$H$105,'4. Summary of Resilience Works'!$E34,'2. Scope of Works'!$I$10:$I$105,'4. Summary of Resilience Works'!AB$9)</f>
        <v>0</v>
      </c>
      <c r="AC34" s="50">
        <f>SUMIFS('2. Scope of Works'!$S$10:$S$105,'2. Scope of Works'!$H$10:$H$105,'4. Summary of Resilience Works'!$E34,'2. Scope of Works'!$I$10:$I$105,'4. Summary of Resilience Works'!AC$9)</f>
        <v>0</v>
      </c>
      <c r="AD34" s="50">
        <f>SUMIFS('2. Scope of Works'!$S$10:$S$105,'2. Scope of Works'!$H$10:$H$105,'4. Summary of Resilience Works'!$E34,'2. Scope of Works'!$I$10:$I$105,'4. Summary of Resilience Works'!AD$9)</f>
        <v>0</v>
      </c>
      <c r="AE34" s="50">
        <f>SUMIFS('2. Scope of Works'!$S$10:$S$105,'2. Scope of Works'!$H$10:$H$105,'4. Summary of Resilience Works'!$E34,'2. Scope of Works'!$I$10:$I$105,'4. Summary of Resilience Works'!AE$9)</f>
        <v>0</v>
      </c>
      <c r="AF34" s="50">
        <f>SUMIFS('2. Scope of Works'!$S$10:$S$105,'2. Scope of Works'!$H$10:$H$105,'4. Summary of Resilience Works'!$E34,'2. Scope of Works'!$I$10:$I$105,'4. Summary of Resilience Works'!AF$9)</f>
        <v>0</v>
      </c>
      <c r="AG34" s="50">
        <f>SUMIFS('2. Scope of Works'!$S$10:$S$105,'2. Scope of Works'!$H$10:$H$105,'4. Summary of Resilience Works'!$E34,'2. Scope of Works'!$I$10:$I$105,'4. Summary of Resilience Works'!AG$9)</f>
        <v>0</v>
      </c>
      <c r="AH34" s="50">
        <f>SUMIFS('2. Scope of Works'!$S$10:$S$105,'2. Scope of Works'!$H$10:$H$105,'4. Summary of Resilience Works'!$E34,'2. Scope of Works'!$I$10:$I$105,'4. Summary of Resilience Works'!AH$9)</f>
        <v>0</v>
      </c>
      <c r="AI34" s="50">
        <f>SUMIFS('2. Scope of Works'!$S$10:$S$105,'2. Scope of Works'!$H$10:$H$105,'4. Summary of Resilience Works'!$E34,'2. Scope of Works'!$I$10:$I$105,'4. Summary of Resilience Works'!AI$9)</f>
        <v>0</v>
      </c>
      <c r="AJ34" s="50">
        <f>SUMIFS('2. Scope of Works'!$S$10:$S$105,'2. Scope of Works'!$H$10:$H$105,'4. Summary of Resilience Works'!$E34,'2. Scope of Works'!$I$10:$I$105,'4. Summary of Resilience Works'!AJ$9)</f>
        <v>0</v>
      </c>
      <c r="AK34" s="50">
        <f>SUMIFS('2. Scope of Works'!$S$10:$S$105,'2. Scope of Works'!$H$10:$H$105,'4. Summary of Resilience Works'!$E34,'2. Scope of Works'!$I$10:$I$105,'4. Summary of Resilience Works'!AK$9)</f>
        <v>0</v>
      </c>
      <c r="AL34" s="50">
        <f>SUMIFS('2. Scope of Works'!$S$10:$S$105,'2. Scope of Works'!$H$10:$H$105,'4. Summary of Resilience Works'!$E34,'2. Scope of Works'!$I$10:$I$105,'4. Summary of Resilience Works'!AL$9)</f>
        <v>0</v>
      </c>
      <c r="AM34" s="50">
        <f>SUMIFS('2. Scope of Works'!$S$10:$S$105,'2. Scope of Works'!$H$10:$H$105,'4. Summary of Resilience Works'!$E34,'2. Scope of Works'!$I$10:$I$105,'4. Summary of Resilience Works'!AM$9)</f>
        <v>0</v>
      </c>
      <c r="AN34" s="50">
        <f>SUMIFS('2. Scope of Works'!$S$10:$S$105,'2. Scope of Works'!$H$10:$H$105,'4. Summary of Resilience Works'!$E34,'2. Scope of Works'!$I$10:$I$105,'4. Summary of Resilience Works'!AN$9)</f>
        <v>0</v>
      </c>
      <c r="AO34" s="50">
        <f>SUMIFS('2. Scope of Works'!$S$10:$S$105,'2. Scope of Works'!$H$10:$H$105,'4. Summary of Resilience Works'!$E34,'2. Scope of Works'!$I$10:$I$105,'4. Summary of Resilience Works'!AO$9)</f>
        <v>0</v>
      </c>
      <c r="AP34" s="50">
        <f>SUMIFS('2. Scope of Works'!$S$10:$S$105,'2. Scope of Works'!$H$10:$H$105,'4. Summary of Resilience Works'!$E34,'2. Scope of Works'!$I$10:$I$105,'4. Summary of Resilience Works'!AP$9)</f>
        <v>0</v>
      </c>
      <c r="AQ34" s="50">
        <f>SUMIFS('2. Scope of Works'!$S$10:$S$105,'2. Scope of Works'!$H$10:$H$105,'4. Summary of Resilience Works'!$E34,'2. Scope of Works'!$I$10:$I$105,'4. Summary of Resilience Works'!AQ$9)</f>
        <v>0</v>
      </c>
      <c r="AR34" s="50">
        <f>SUMIFS('2. Scope of Works'!$S$10:$S$105,'2. Scope of Works'!$H$10:$H$105,'4. Summary of Resilience Works'!$E34,'2. Scope of Works'!$I$10:$I$105,'4. Summary of Resilience Works'!AR$9)</f>
        <v>0</v>
      </c>
      <c r="AS34" s="50">
        <f>SUMIFS('2. Scope of Works'!$S$10:$S$105,'2. Scope of Works'!$H$10:$H$105,'4. Summary of Resilience Works'!$E34,'2. Scope of Works'!$I$10:$I$105,'4. Summary of Resilience Works'!AS$9)</f>
        <v>0</v>
      </c>
      <c r="AT34" s="50">
        <f>SUMIFS('2. Scope of Works'!$S$10:$S$105,'2. Scope of Works'!$H$10:$H$105,'4. Summary of Resilience Works'!$E34,'2. Scope of Works'!$I$10:$I$105,'4. Summary of Resilience Works'!AT$9)</f>
        <v>0</v>
      </c>
      <c r="AU34" s="50">
        <f>SUMIFS('2. Scope of Works'!$S$10:$S$105,'2. Scope of Works'!$H$10:$H$105,'4. Summary of Resilience Works'!$E34,'2. Scope of Works'!$I$10:$I$105,'4. Summary of Resilience Works'!AU$9)</f>
        <v>0</v>
      </c>
      <c r="AV34" s="50">
        <f>SUMIFS('2. Scope of Works'!$S$10:$S$105,'2. Scope of Works'!$H$10:$H$105,'4. Summary of Resilience Works'!$E34,'2. Scope of Works'!$I$10:$I$105,'4. Summary of Resilience Works'!AV$9)</f>
        <v>0</v>
      </c>
      <c r="AW34" s="50">
        <f>SUMIFS('2. Scope of Works'!$S$10:$S$105,'2. Scope of Works'!$H$10:$H$105,'4. Summary of Resilience Works'!$E34,'2. Scope of Works'!$I$10:$I$105,'4. Summary of Resilience Works'!AW$9)</f>
        <v>0</v>
      </c>
      <c r="AX34" s="50">
        <f>SUMIFS('2. Scope of Works'!$S$10:$S$105,'2. Scope of Works'!$H$10:$H$105,'4. Summary of Resilience Works'!$E34,'2. Scope of Works'!$I$10:$I$105,'4. Summary of Resilience Works'!AX$9)</f>
        <v>0</v>
      </c>
      <c r="AY34" s="50">
        <f>SUMIFS('2. Scope of Works'!$S$10:$S$105,'2. Scope of Works'!$H$10:$H$105,'4. Summary of Resilience Works'!$E34,'2. Scope of Works'!$I$10:$I$105,'4. Summary of Resilience Works'!AY$9)</f>
        <v>0</v>
      </c>
      <c r="AZ34" s="50">
        <f>SUMIFS('2. Scope of Works'!$S$10:$S$105,'2. Scope of Works'!$H$10:$H$105,'4. Summary of Resilience Works'!$E34,'2. Scope of Works'!$I$10:$I$105,'4. Summary of Resilience Works'!AZ$9)</f>
        <v>0</v>
      </c>
      <c r="BA34" s="50">
        <f>SUMIFS('2. Scope of Works'!$S$10:$S$105,'2. Scope of Works'!$H$10:$H$105,'4. Summary of Resilience Works'!$E34,'2. Scope of Works'!$I$10:$I$105,'4. Summary of Resilience Works'!BA$9)</f>
        <v>0</v>
      </c>
      <c r="BB34" s="50">
        <f>SUMIFS('2. Scope of Works'!$S$10:$S$105,'2. Scope of Works'!$H$10:$H$105,'4. Summary of Resilience Works'!$E34,'2. Scope of Works'!$I$10:$I$105,'4. Summary of Resilience Works'!BB$9)</f>
        <v>0</v>
      </c>
      <c r="BC34" s="50">
        <f>SUMIFS('2. Scope of Works'!$S$10:$S$105,'2. Scope of Works'!$H$10:$H$105,'4. Summary of Resilience Works'!$E34,'2. Scope of Works'!$I$10:$I$105,'4. Summary of Resilience Works'!BC$9)</f>
        <v>0</v>
      </c>
      <c r="BD34" s="50">
        <f>SUMIFS('2. Scope of Works'!$S$10:$S$105,'2. Scope of Works'!$H$10:$H$105,'4. Summary of Resilience Works'!$E34,'2. Scope of Works'!$I$10:$I$105,'4. Summary of Resilience Works'!BD$9)</f>
        <v>0</v>
      </c>
      <c r="BE34" s="50">
        <f>SUMIFS('2. Scope of Works'!$S$10:$S$105,'2. Scope of Works'!$H$10:$H$105,'4. Summary of Resilience Works'!$E34,'2. Scope of Works'!$I$10:$I$105,'4. Summary of Resilience Works'!BE$9)</f>
        <v>0</v>
      </c>
      <c r="BF34" s="50">
        <f>SUMIFS('2. Scope of Works'!$S$10:$S$105,'2. Scope of Works'!$H$10:$H$105,'4. Summary of Resilience Works'!$E34,'2. Scope of Works'!$I$10:$I$105,'4. Summary of Resilience Works'!BF$9)</f>
        <v>0</v>
      </c>
      <c r="BG34" s="50">
        <f>SUMIFS('2. Scope of Works'!$S$10:$S$105,'2. Scope of Works'!$H$10:$H$105,'4. Summary of Resilience Works'!$E34,'2. Scope of Works'!$I$10:$I$105,'4. Summary of Resilience Works'!BG$9)</f>
        <v>0</v>
      </c>
    </row>
    <row r="35" spans="3:59" s="47" customFormat="1" x14ac:dyDescent="0.35">
      <c r="C35" s="171"/>
      <c r="D35" s="172"/>
      <c r="E35" s="1">
        <v>10.02</v>
      </c>
      <c r="F35" s="3" t="s">
        <v>259</v>
      </c>
      <c r="H35" s="48" t="str">
        <f>IF(SUMIF('2. Scope of Works'!$H$10:$H$105,'4. Summary of Resilience Works'!E35,'2. Scope of Works'!$Q$10:$Q$105)=0,"",SUMIF('2. Scope of Works'!$H$10:$H$105,'4. Summary of Resilience Works'!E35,'2. Scope of Works'!$Q$10:$Q$105))</f>
        <v/>
      </c>
      <c r="I35" s="48" t="str">
        <f>IF(SUMIF('2. Scope of Works'!$H$10:$H$105,'4. Summary of Resilience Works'!E35,'2. Scope of Works'!$R$10:$R$105)=0,"",SUMIF('2. Scope of Works'!$H$10:$H$105,'4. Summary of Resilience Works'!E35,'2. Scope of Works'!$R$10:$R$105))</f>
        <v/>
      </c>
      <c r="J35" s="48" t="str">
        <f>IF(SUMIF('2. Scope of Works'!$H$10:$H$105,'4. Summary of Resilience Works'!E35,'2. Scope of Works'!$S$10:$S$105)=0,"",SUMIF('2. Scope of Works'!$H$10:$H$105,'4. Summary of Resilience Works'!E35,'2. Scope of Works'!$S$10:$S$105))</f>
        <v/>
      </c>
      <c r="K35" s="49" t="str">
        <f>IF(SUMIFS('2. Scope of Works'!$S$10:$S$105,'2. Scope of Works'!$H$10:$H$105,$E35,'2. Scope of Works'!$P$10:$P$105,"Y")&gt;0,"Y","")</f>
        <v/>
      </c>
      <c r="O35" s="50">
        <f>SUMIFS('2. Scope of Works'!$S$10:$S$105,'2. Scope of Works'!$H$10:$H$105,'4. Summary of Resilience Works'!$E35,'2. Scope of Works'!$I$10:$I$105,'4. Summary of Resilience Works'!O$9)</f>
        <v>0</v>
      </c>
      <c r="P35" s="50">
        <f>SUMIFS('2. Scope of Works'!$S$10:$S$105,'2. Scope of Works'!$H$10:$H$105,'4. Summary of Resilience Works'!$E35,'2. Scope of Works'!$I$10:$I$105,'4. Summary of Resilience Works'!P$9)</f>
        <v>0</v>
      </c>
      <c r="Q35" s="50">
        <f>SUMIFS('2. Scope of Works'!$S$10:$S$105,'2. Scope of Works'!$H$10:$H$105,'4. Summary of Resilience Works'!$E35,'2. Scope of Works'!$I$10:$I$105,'4. Summary of Resilience Works'!Q$9)</f>
        <v>0</v>
      </c>
      <c r="R35" s="50">
        <f>SUMIFS('2. Scope of Works'!$S$10:$S$105,'2. Scope of Works'!$H$10:$H$105,'4. Summary of Resilience Works'!$E35,'2. Scope of Works'!$I$10:$I$105,'4. Summary of Resilience Works'!R$9)</f>
        <v>0</v>
      </c>
      <c r="S35" s="50">
        <f>SUMIFS('2. Scope of Works'!$S$10:$S$105,'2. Scope of Works'!$H$10:$H$105,'4. Summary of Resilience Works'!$E35,'2. Scope of Works'!$I$10:$I$105,'4. Summary of Resilience Works'!S$9)</f>
        <v>0</v>
      </c>
      <c r="T35" s="50">
        <f>SUMIFS('2. Scope of Works'!$S$10:$S$105,'2. Scope of Works'!$H$10:$H$105,'4. Summary of Resilience Works'!$E35,'2. Scope of Works'!$I$10:$I$105,'4. Summary of Resilience Works'!T$9)</f>
        <v>0</v>
      </c>
      <c r="U35" s="50">
        <f>SUMIFS('2. Scope of Works'!$S$10:$S$105,'2. Scope of Works'!$H$10:$H$105,'4. Summary of Resilience Works'!$E35,'2. Scope of Works'!$I$10:$I$105,'4. Summary of Resilience Works'!U$9)</f>
        <v>0</v>
      </c>
      <c r="V35" s="50">
        <f>SUMIFS('2. Scope of Works'!$S$10:$S$105,'2. Scope of Works'!$H$10:$H$105,'4. Summary of Resilience Works'!$E35,'2. Scope of Works'!$I$10:$I$105,'4. Summary of Resilience Works'!V$9)</f>
        <v>0</v>
      </c>
      <c r="W35" s="50">
        <f>SUMIFS('2. Scope of Works'!$S$10:$S$105,'2. Scope of Works'!$H$10:$H$105,'4. Summary of Resilience Works'!$E35,'2. Scope of Works'!$I$10:$I$105,'4. Summary of Resilience Works'!W$9)</f>
        <v>0</v>
      </c>
      <c r="X35" s="50">
        <f>SUMIFS('2. Scope of Works'!$S$10:$S$105,'2. Scope of Works'!$H$10:$H$105,'4. Summary of Resilience Works'!$E35,'2. Scope of Works'!$I$10:$I$105,'4. Summary of Resilience Works'!X$9)</f>
        <v>0</v>
      </c>
      <c r="Y35" s="50">
        <f>SUMIFS('2. Scope of Works'!$S$10:$S$105,'2. Scope of Works'!$H$10:$H$105,'4. Summary of Resilience Works'!$E35,'2. Scope of Works'!$I$10:$I$105,'4. Summary of Resilience Works'!Y$9)</f>
        <v>0</v>
      </c>
      <c r="Z35" s="50">
        <f>SUMIFS('2. Scope of Works'!$S$10:$S$105,'2. Scope of Works'!$H$10:$H$105,'4. Summary of Resilience Works'!$E35,'2. Scope of Works'!$I$10:$I$105,'4. Summary of Resilience Works'!Z$9)</f>
        <v>0</v>
      </c>
      <c r="AA35" s="50">
        <f>SUMIFS('2. Scope of Works'!$S$10:$S$105,'2. Scope of Works'!$H$10:$H$105,'4. Summary of Resilience Works'!$E35,'2. Scope of Works'!$I$10:$I$105,'4. Summary of Resilience Works'!AA$9)</f>
        <v>0</v>
      </c>
      <c r="AB35" s="50">
        <f>SUMIFS('2. Scope of Works'!$S$10:$S$105,'2. Scope of Works'!$H$10:$H$105,'4. Summary of Resilience Works'!$E35,'2. Scope of Works'!$I$10:$I$105,'4. Summary of Resilience Works'!AB$9)</f>
        <v>0</v>
      </c>
      <c r="AC35" s="50">
        <f>SUMIFS('2. Scope of Works'!$S$10:$S$105,'2. Scope of Works'!$H$10:$H$105,'4. Summary of Resilience Works'!$E35,'2. Scope of Works'!$I$10:$I$105,'4. Summary of Resilience Works'!AC$9)</f>
        <v>0</v>
      </c>
      <c r="AD35" s="50">
        <f>SUMIFS('2. Scope of Works'!$S$10:$S$105,'2. Scope of Works'!$H$10:$H$105,'4. Summary of Resilience Works'!$E35,'2. Scope of Works'!$I$10:$I$105,'4. Summary of Resilience Works'!AD$9)</f>
        <v>0</v>
      </c>
      <c r="AE35" s="50">
        <f>SUMIFS('2. Scope of Works'!$S$10:$S$105,'2. Scope of Works'!$H$10:$H$105,'4. Summary of Resilience Works'!$E35,'2. Scope of Works'!$I$10:$I$105,'4. Summary of Resilience Works'!AE$9)</f>
        <v>0</v>
      </c>
      <c r="AF35" s="50">
        <f>SUMIFS('2. Scope of Works'!$S$10:$S$105,'2. Scope of Works'!$H$10:$H$105,'4. Summary of Resilience Works'!$E35,'2. Scope of Works'!$I$10:$I$105,'4. Summary of Resilience Works'!AF$9)</f>
        <v>0</v>
      </c>
      <c r="AG35" s="50">
        <f>SUMIFS('2. Scope of Works'!$S$10:$S$105,'2. Scope of Works'!$H$10:$H$105,'4. Summary of Resilience Works'!$E35,'2. Scope of Works'!$I$10:$I$105,'4. Summary of Resilience Works'!AG$9)</f>
        <v>0</v>
      </c>
      <c r="AH35" s="50">
        <f>SUMIFS('2. Scope of Works'!$S$10:$S$105,'2. Scope of Works'!$H$10:$H$105,'4. Summary of Resilience Works'!$E35,'2. Scope of Works'!$I$10:$I$105,'4. Summary of Resilience Works'!AH$9)</f>
        <v>0</v>
      </c>
      <c r="AI35" s="50">
        <f>SUMIFS('2. Scope of Works'!$S$10:$S$105,'2. Scope of Works'!$H$10:$H$105,'4. Summary of Resilience Works'!$E35,'2. Scope of Works'!$I$10:$I$105,'4. Summary of Resilience Works'!AI$9)</f>
        <v>0</v>
      </c>
      <c r="AJ35" s="50">
        <f>SUMIFS('2. Scope of Works'!$S$10:$S$105,'2. Scope of Works'!$H$10:$H$105,'4. Summary of Resilience Works'!$E35,'2. Scope of Works'!$I$10:$I$105,'4. Summary of Resilience Works'!AJ$9)</f>
        <v>0</v>
      </c>
      <c r="AK35" s="50">
        <f>SUMIFS('2. Scope of Works'!$S$10:$S$105,'2. Scope of Works'!$H$10:$H$105,'4. Summary of Resilience Works'!$E35,'2. Scope of Works'!$I$10:$I$105,'4. Summary of Resilience Works'!AK$9)</f>
        <v>0</v>
      </c>
      <c r="AL35" s="50">
        <f>SUMIFS('2. Scope of Works'!$S$10:$S$105,'2. Scope of Works'!$H$10:$H$105,'4. Summary of Resilience Works'!$E35,'2. Scope of Works'!$I$10:$I$105,'4. Summary of Resilience Works'!AL$9)</f>
        <v>0</v>
      </c>
      <c r="AM35" s="50">
        <f>SUMIFS('2. Scope of Works'!$S$10:$S$105,'2. Scope of Works'!$H$10:$H$105,'4. Summary of Resilience Works'!$E35,'2. Scope of Works'!$I$10:$I$105,'4. Summary of Resilience Works'!AM$9)</f>
        <v>0</v>
      </c>
      <c r="AN35" s="50">
        <f>SUMIFS('2. Scope of Works'!$S$10:$S$105,'2. Scope of Works'!$H$10:$H$105,'4. Summary of Resilience Works'!$E35,'2. Scope of Works'!$I$10:$I$105,'4. Summary of Resilience Works'!AN$9)</f>
        <v>0</v>
      </c>
      <c r="AO35" s="50">
        <f>SUMIFS('2. Scope of Works'!$S$10:$S$105,'2. Scope of Works'!$H$10:$H$105,'4. Summary of Resilience Works'!$E35,'2. Scope of Works'!$I$10:$I$105,'4. Summary of Resilience Works'!AO$9)</f>
        <v>0</v>
      </c>
      <c r="AP35" s="50">
        <f>SUMIFS('2. Scope of Works'!$S$10:$S$105,'2. Scope of Works'!$H$10:$H$105,'4. Summary of Resilience Works'!$E35,'2. Scope of Works'!$I$10:$I$105,'4. Summary of Resilience Works'!AP$9)</f>
        <v>0</v>
      </c>
      <c r="AQ35" s="50">
        <f>SUMIFS('2. Scope of Works'!$S$10:$S$105,'2. Scope of Works'!$H$10:$H$105,'4. Summary of Resilience Works'!$E35,'2. Scope of Works'!$I$10:$I$105,'4. Summary of Resilience Works'!AQ$9)</f>
        <v>0</v>
      </c>
      <c r="AR35" s="50">
        <f>SUMIFS('2. Scope of Works'!$S$10:$S$105,'2. Scope of Works'!$H$10:$H$105,'4. Summary of Resilience Works'!$E35,'2. Scope of Works'!$I$10:$I$105,'4. Summary of Resilience Works'!AR$9)</f>
        <v>0</v>
      </c>
      <c r="AS35" s="50">
        <f>SUMIFS('2. Scope of Works'!$S$10:$S$105,'2. Scope of Works'!$H$10:$H$105,'4. Summary of Resilience Works'!$E35,'2. Scope of Works'!$I$10:$I$105,'4. Summary of Resilience Works'!AS$9)</f>
        <v>0</v>
      </c>
      <c r="AT35" s="50">
        <f>SUMIFS('2. Scope of Works'!$S$10:$S$105,'2. Scope of Works'!$H$10:$H$105,'4. Summary of Resilience Works'!$E35,'2. Scope of Works'!$I$10:$I$105,'4. Summary of Resilience Works'!AT$9)</f>
        <v>0</v>
      </c>
      <c r="AU35" s="50">
        <f>SUMIFS('2. Scope of Works'!$S$10:$S$105,'2. Scope of Works'!$H$10:$H$105,'4. Summary of Resilience Works'!$E35,'2. Scope of Works'!$I$10:$I$105,'4. Summary of Resilience Works'!AU$9)</f>
        <v>0</v>
      </c>
      <c r="AV35" s="50">
        <f>SUMIFS('2. Scope of Works'!$S$10:$S$105,'2. Scope of Works'!$H$10:$H$105,'4. Summary of Resilience Works'!$E35,'2. Scope of Works'!$I$10:$I$105,'4. Summary of Resilience Works'!AV$9)</f>
        <v>0</v>
      </c>
      <c r="AW35" s="50">
        <f>SUMIFS('2. Scope of Works'!$S$10:$S$105,'2. Scope of Works'!$H$10:$H$105,'4. Summary of Resilience Works'!$E35,'2. Scope of Works'!$I$10:$I$105,'4. Summary of Resilience Works'!AW$9)</f>
        <v>0</v>
      </c>
      <c r="AX35" s="50">
        <f>SUMIFS('2. Scope of Works'!$S$10:$S$105,'2. Scope of Works'!$H$10:$H$105,'4. Summary of Resilience Works'!$E35,'2. Scope of Works'!$I$10:$I$105,'4. Summary of Resilience Works'!AX$9)</f>
        <v>0</v>
      </c>
      <c r="AY35" s="50">
        <f>SUMIFS('2. Scope of Works'!$S$10:$S$105,'2. Scope of Works'!$H$10:$H$105,'4. Summary of Resilience Works'!$E35,'2. Scope of Works'!$I$10:$I$105,'4. Summary of Resilience Works'!AY$9)</f>
        <v>0</v>
      </c>
      <c r="AZ35" s="50">
        <f>SUMIFS('2. Scope of Works'!$S$10:$S$105,'2. Scope of Works'!$H$10:$H$105,'4. Summary of Resilience Works'!$E35,'2. Scope of Works'!$I$10:$I$105,'4. Summary of Resilience Works'!AZ$9)</f>
        <v>0</v>
      </c>
      <c r="BA35" s="50">
        <f>SUMIFS('2. Scope of Works'!$S$10:$S$105,'2. Scope of Works'!$H$10:$H$105,'4. Summary of Resilience Works'!$E35,'2. Scope of Works'!$I$10:$I$105,'4. Summary of Resilience Works'!BA$9)</f>
        <v>0</v>
      </c>
      <c r="BB35" s="50">
        <f>SUMIFS('2. Scope of Works'!$S$10:$S$105,'2. Scope of Works'!$H$10:$H$105,'4. Summary of Resilience Works'!$E35,'2. Scope of Works'!$I$10:$I$105,'4. Summary of Resilience Works'!BB$9)</f>
        <v>0</v>
      </c>
      <c r="BC35" s="50">
        <f>SUMIFS('2. Scope of Works'!$S$10:$S$105,'2. Scope of Works'!$H$10:$H$105,'4. Summary of Resilience Works'!$E35,'2. Scope of Works'!$I$10:$I$105,'4. Summary of Resilience Works'!BC$9)</f>
        <v>0</v>
      </c>
      <c r="BD35" s="50">
        <f>SUMIFS('2. Scope of Works'!$S$10:$S$105,'2. Scope of Works'!$H$10:$H$105,'4. Summary of Resilience Works'!$E35,'2. Scope of Works'!$I$10:$I$105,'4. Summary of Resilience Works'!BD$9)</f>
        <v>0</v>
      </c>
      <c r="BE35" s="50">
        <f>SUMIFS('2. Scope of Works'!$S$10:$S$105,'2. Scope of Works'!$H$10:$H$105,'4. Summary of Resilience Works'!$E35,'2. Scope of Works'!$I$10:$I$105,'4. Summary of Resilience Works'!BE$9)</f>
        <v>0</v>
      </c>
      <c r="BF35" s="50">
        <f>SUMIFS('2. Scope of Works'!$S$10:$S$105,'2. Scope of Works'!$H$10:$H$105,'4. Summary of Resilience Works'!$E35,'2. Scope of Works'!$I$10:$I$105,'4. Summary of Resilience Works'!BF$9)</f>
        <v>0</v>
      </c>
      <c r="BG35" s="50">
        <f>SUMIFS('2. Scope of Works'!$S$10:$S$105,'2. Scope of Works'!$H$10:$H$105,'4. Summary of Resilience Works'!$E35,'2. Scope of Works'!$I$10:$I$105,'4. Summary of Resilience Works'!BG$9)</f>
        <v>0</v>
      </c>
    </row>
    <row r="36" spans="3:59" s="47" customFormat="1" x14ac:dyDescent="0.35">
      <c r="C36" s="171"/>
      <c r="D36" s="172"/>
      <c r="E36" s="1">
        <v>10.029999999999999</v>
      </c>
      <c r="F36" s="3" t="s">
        <v>260</v>
      </c>
      <c r="H36" s="48" t="str">
        <f>IF(SUMIF('2. Scope of Works'!$H$10:$H$105,'4. Summary of Resilience Works'!E36,'2. Scope of Works'!$Q$10:$Q$105)=0,"",SUMIF('2. Scope of Works'!$H$10:$H$105,'4. Summary of Resilience Works'!E36,'2. Scope of Works'!$Q$10:$Q$105))</f>
        <v/>
      </c>
      <c r="I36" s="48" t="str">
        <f>IF(SUMIF('2. Scope of Works'!$H$10:$H$105,'4. Summary of Resilience Works'!E36,'2. Scope of Works'!$R$10:$R$105)=0,"",SUMIF('2. Scope of Works'!$H$10:$H$105,'4. Summary of Resilience Works'!E36,'2. Scope of Works'!$R$10:$R$105))</f>
        <v/>
      </c>
      <c r="J36" s="48" t="str">
        <f>IF(SUMIF('2. Scope of Works'!$H$10:$H$105,'4. Summary of Resilience Works'!E36,'2. Scope of Works'!$S$10:$S$105)=0,"",SUMIF('2. Scope of Works'!$H$10:$H$105,'4. Summary of Resilience Works'!E36,'2. Scope of Works'!$S$10:$S$105))</f>
        <v/>
      </c>
      <c r="K36" s="49" t="str">
        <f>IF(SUMIFS('2. Scope of Works'!$S$10:$S$105,'2. Scope of Works'!$H$10:$H$105,$E36,'2. Scope of Works'!$P$10:$P$105,"Y")&gt;0,"Y","")</f>
        <v/>
      </c>
      <c r="O36" s="50">
        <f>SUMIFS('2. Scope of Works'!$S$10:$S$105,'2. Scope of Works'!$H$10:$H$105,'4. Summary of Resilience Works'!$E36,'2. Scope of Works'!$I$10:$I$105,'4. Summary of Resilience Works'!O$9)</f>
        <v>0</v>
      </c>
      <c r="P36" s="50">
        <f>SUMIFS('2. Scope of Works'!$S$10:$S$105,'2. Scope of Works'!$H$10:$H$105,'4. Summary of Resilience Works'!$E36,'2. Scope of Works'!$I$10:$I$105,'4. Summary of Resilience Works'!P$9)</f>
        <v>0</v>
      </c>
      <c r="Q36" s="50">
        <f>SUMIFS('2. Scope of Works'!$S$10:$S$105,'2. Scope of Works'!$H$10:$H$105,'4. Summary of Resilience Works'!$E36,'2. Scope of Works'!$I$10:$I$105,'4. Summary of Resilience Works'!Q$9)</f>
        <v>0</v>
      </c>
      <c r="R36" s="50">
        <f>SUMIFS('2. Scope of Works'!$S$10:$S$105,'2. Scope of Works'!$H$10:$H$105,'4. Summary of Resilience Works'!$E36,'2. Scope of Works'!$I$10:$I$105,'4. Summary of Resilience Works'!R$9)</f>
        <v>0</v>
      </c>
      <c r="S36" s="50">
        <f>SUMIFS('2. Scope of Works'!$S$10:$S$105,'2. Scope of Works'!$H$10:$H$105,'4. Summary of Resilience Works'!$E36,'2. Scope of Works'!$I$10:$I$105,'4. Summary of Resilience Works'!S$9)</f>
        <v>0</v>
      </c>
      <c r="T36" s="50">
        <f>SUMIFS('2. Scope of Works'!$S$10:$S$105,'2. Scope of Works'!$H$10:$H$105,'4. Summary of Resilience Works'!$E36,'2. Scope of Works'!$I$10:$I$105,'4. Summary of Resilience Works'!T$9)</f>
        <v>0</v>
      </c>
      <c r="U36" s="50">
        <f>SUMIFS('2. Scope of Works'!$S$10:$S$105,'2. Scope of Works'!$H$10:$H$105,'4. Summary of Resilience Works'!$E36,'2. Scope of Works'!$I$10:$I$105,'4. Summary of Resilience Works'!U$9)</f>
        <v>0</v>
      </c>
      <c r="V36" s="50">
        <f>SUMIFS('2. Scope of Works'!$S$10:$S$105,'2. Scope of Works'!$H$10:$H$105,'4. Summary of Resilience Works'!$E36,'2. Scope of Works'!$I$10:$I$105,'4. Summary of Resilience Works'!V$9)</f>
        <v>0</v>
      </c>
      <c r="W36" s="50">
        <f>SUMIFS('2. Scope of Works'!$S$10:$S$105,'2. Scope of Works'!$H$10:$H$105,'4. Summary of Resilience Works'!$E36,'2. Scope of Works'!$I$10:$I$105,'4. Summary of Resilience Works'!W$9)</f>
        <v>0</v>
      </c>
      <c r="X36" s="50">
        <f>SUMIFS('2. Scope of Works'!$S$10:$S$105,'2. Scope of Works'!$H$10:$H$105,'4. Summary of Resilience Works'!$E36,'2. Scope of Works'!$I$10:$I$105,'4. Summary of Resilience Works'!X$9)</f>
        <v>0</v>
      </c>
      <c r="Y36" s="50">
        <f>SUMIFS('2. Scope of Works'!$S$10:$S$105,'2. Scope of Works'!$H$10:$H$105,'4. Summary of Resilience Works'!$E36,'2. Scope of Works'!$I$10:$I$105,'4. Summary of Resilience Works'!Y$9)</f>
        <v>0</v>
      </c>
      <c r="Z36" s="50">
        <f>SUMIFS('2. Scope of Works'!$S$10:$S$105,'2. Scope of Works'!$H$10:$H$105,'4. Summary of Resilience Works'!$E36,'2. Scope of Works'!$I$10:$I$105,'4. Summary of Resilience Works'!Z$9)</f>
        <v>0</v>
      </c>
      <c r="AA36" s="50">
        <f>SUMIFS('2. Scope of Works'!$S$10:$S$105,'2. Scope of Works'!$H$10:$H$105,'4. Summary of Resilience Works'!$E36,'2. Scope of Works'!$I$10:$I$105,'4. Summary of Resilience Works'!AA$9)</f>
        <v>0</v>
      </c>
      <c r="AB36" s="50">
        <f>SUMIFS('2. Scope of Works'!$S$10:$S$105,'2. Scope of Works'!$H$10:$H$105,'4. Summary of Resilience Works'!$E36,'2. Scope of Works'!$I$10:$I$105,'4. Summary of Resilience Works'!AB$9)</f>
        <v>0</v>
      </c>
      <c r="AC36" s="50">
        <f>SUMIFS('2. Scope of Works'!$S$10:$S$105,'2. Scope of Works'!$H$10:$H$105,'4. Summary of Resilience Works'!$E36,'2. Scope of Works'!$I$10:$I$105,'4. Summary of Resilience Works'!AC$9)</f>
        <v>0</v>
      </c>
      <c r="AD36" s="50">
        <f>SUMIFS('2. Scope of Works'!$S$10:$S$105,'2. Scope of Works'!$H$10:$H$105,'4. Summary of Resilience Works'!$E36,'2. Scope of Works'!$I$10:$I$105,'4. Summary of Resilience Works'!AD$9)</f>
        <v>0</v>
      </c>
      <c r="AE36" s="50">
        <f>SUMIFS('2. Scope of Works'!$S$10:$S$105,'2. Scope of Works'!$H$10:$H$105,'4. Summary of Resilience Works'!$E36,'2. Scope of Works'!$I$10:$I$105,'4. Summary of Resilience Works'!AE$9)</f>
        <v>0</v>
      </c>
      <c r="AF36" s="50">
        <f>SUMIFS('2. Scope of Works'!$S$10:$S$105,'2. Scope of Works'!$H$10:$H$105,'4. Summary of Resilience Works'!$E36,'2. Scope of Works'!$I$10:$I$105,'4. Summary of Resilience Works'!AF$9)</f>
        <v>0</v>
      </c>
      <c r="AG36" s="50">
        <f>SUMIFS('2. Scope of Works'!$S$10:$S$105,'2. Scope of Works'!$H$10:$H$105,'4. Summary of Resilience Works'!$E36,'2. Scope of Works'!$I$10:$I$105,'4. Summary of Resilience Works'!AG$9)</f>
        <v>0</v>
      </c>
      <c r="AH36" s="50">
        <f>SUMIFS('2. Scope of Works'!$S$10:$S$105,'2. Scope of Works'!$H$10:$H$105,'4. Summary of Resilience Works'!$E36,'2. Scope of Works'!$I$10:$I$105,'4. Summary of Resilience Works'!AH$9)</f>
        <v>0</v>
      </c>
      <c r="AI36" s="50">
        <f>SUMIFS('2. Scope of Works'!$S$10:$S$105,'2. Scope of Works'!$H$10:$H$105,'4. Summary of Resilience Works'!$E36,'2. Scope of Works'!$I$10:$I$105,'4. Summary of Resilience Works'!AI$9)</f>
        <v>0</v>
      </c>
      <c r="AJ36" s="50">
        <f>SUMIFS('2. Scope of Works'!$S$10:$S$105,'2. Scope of Works'!$H$10:$H$105,'4. Summary of Resilience Works'!$E36,'2. Scope of Works'!$I$10:$I$105,'4. Summary of Resilience Works'!AJ$9)</f>
        <v>0</v>
      </c>
      <c r="AK36" s="50">
        <f>SUMIFS('2. Scope of Works'!$S$10:$S$105,'2. Scope of Works'!$H$10:$H$105,'4. Summary of Resilience Works'!$E36,'2. Scope of Works'!$I$10:$I$105,'4. Summary of Resilience Works'!AK$9)</f>
        <v>0</v>
      </c>
      <c r="AL36" s="50">
        <f>SUMIFS('2. Scope of Works'!$S$10:$S$105,'2. Scope of Works'!$H$10:$H$105,'4. Summary of Resilience Works'!$E36,'2. Scope of Works'!$I$10:$I$105,'4. Summary of Resilience Works'!AL$9)</f>
        <v>0</v>
      </c>
      <c r="AM36" s="50">
        <f>SUMIFS('2. Scope of Works'!$S$10:$S$105,'2. Scope of Works'!$H$10:$H$105,'4. Summary of Resilience Works'!$E36,'2. Scope of Works'!$I$10:$I$105,'4. Summary of Resilience Works'!AM$9)</f>
        <v>0</v>
      </c>
      <c r="AN36" s="50">
        <f>SUMIFS('2. Scope of Works'!$S$10:$S$105,'2. Scope of Works'!$H$10:$H$105,'4. Summary of Resilience Works'!$E36,'2. Scope of Works'!$I$10:$I$105,'4. Summary of Resilience Works'!AN$9)</f>
        <v>0</v>
      </c>
      <c r="AO36" s="50">
        <f>SUMIFS('2. Scope of Works'!$S$10:$S$105,'2. Scope of Works'!$H$10:$H$105,'4. Summary of Resilience Works'!$E36,'2. Scope of Works'!$I$10:$I$105,'4. Summary of Resilience Works'!AO$9)</f>
        <v>0</v>
      </c>
      <c r="AP36" s="50">
        <f>SUMIFS('2. Scope of Works'!$S$10:$S$105,'2. Scope of Works'!$H$10:$H$105,'4. Summary of Resilience Works'!$E36,'2. Scope of Works'!$I$10:$I$105,'4. Summary of Resilience Works'!AP$9)</f>
        <v>0</v>
      </c>
      <c r="AQ36" s="50">
        <f>SUMIFS('2. Scope of Works'!$S$10:$S$105,'2. Scope of Works'!$H$10:$H$105,'4. Summary of Resilience Works'!$E36,'2. Scope of Works'!$I$10:$I$105,'4. Summary of Resilience Works'!AQ$9)</f>
        <v>0</v>
      </c>
      <c r="AR36" s="50">
        <f>SUMIFS('2. Scope of Works'!$S$10:$S$105,'2. Scope of Works'!$H$10:$H$105,'4. Summary of Resilience Works'!$E36,'2. Scope of Works'!$I$10:$I$105,'4. Summary of Resilience Works'!AR$9)</f>
        <v>0</v>
      </c>
      <c r="AS36" s="50">
        <f>SUMIFS('2. Scope of Works'!$S$10:$S$105,'2. Scope of Works'!$H$10:$H$105,'4. Summary of Resilience Works'!$E36,'2. Scope of Works'!$I$10:$I$105,'4. Summary of Resilience Works'!AS$9)</f>
        <v>0</v>
      </c>
      <c r="AT36" s="50">
        <f>SUMIFS('2. Scope of Works'!$S$10:$S$105,'2. Scope of Works'!$H$10:$H$105,'4. Summary of Resilience Works'!$E36,'2. Scope of Works'!$I$10:$I$105,'4. Summary of Resilience Works'!AT$9)</f>
        <v>0</v>
      </c>
      <c r="AU36" s="50">
        <f>SUMIFS('2. Scope of Works'!$S$10:$S$105,'2. Scope of Works'!$H$10:$H$105,'4. Summary of Resilience Works'!$E36,'2. Scope of Works'!$I$10:$I$105,'4. Summary of Resilience Works'!AU$9)</f>
        <v>0</v>
      </c>
      <c r="AV36" s="50">
        <f>SUMIFS('2. Scope of Works'!$S$10:$S$105,'2. Scope of Works'!$H$10:$H$105,'4. Summary of Resilience Works'!$E36,'2. Scope of Works'!$I$10:$I$105,'4. Summary of Resilience Works'!AV$9)</f>
        <v>0</v>
      </c>
      <c r="AW36" s="50">
        <f>SUMIFS('2. Scope of Works'!$S$10:$S$105,'2. Scope of Works'!$H$10:$H$105,'4. Summary of Resilience Works'!$E36,'2. Scope of Works'!$I$10:$I$105,'4. Summary of Resilience Works'!AW$9)</f>
        <v>0</v>
      </c>
      <c r="AX36" s="50">
        <f>SUMIFS('2. Scope of Works'!$S$10:$S$105,'2. Scope of Works'!$H$10:$H$105,'4. Summary of Resilience Works'!$E36,'2. Scope of Works'!$I$10:$I$105,'4. Summary of Resilience Works'!AX$9)</f>
        <v>0</v>
      </c>
      <c r="AY36" s="50">
        <f>SUMIFS('2. Scope of Works'!$S$10:$S$105,'2. Scope of Works'!$H$10:$H$105,'4. Summary of Resilience Works'!$E36,'2. Scope of Works'!$I$10:$I$105,'4. Summary of Resilience Works'!AY$9)</f>
        <v>0</v>
      </c>
      <c r="AZ36" s="50">
        <f>SUMIFS('2. Scope of Works'!$S$10:$S$105,'2. Scope of Works'!$H$10:$H$105,'4. Summary of Resilience Works'!$E36,'2. Scope of Works'!$I$10:$I$105,'4. Summary of Resilience Works'!AZ$9)</f>
        <v>0</v>
      </c>
      <c r="BA36" s="50">
        <f>SUMIFS('2. Scope of Works'!$S$10:$S$105,'2. Scope of Works'!$H$10:$H$105,'4. Summary of Resilience Works'!$E36,'2. Scope of Works'!$I$10:$I$105,'4. Summary of Resilience Works'!BA$9)</f>
        <v>0</v>
      </c>
      <c r="BB36" s="50">
        <f>SUMIFS('2. Scope of Works'!$S$10:$S$105,'2. Scope of Works'!$H$10:$H$105,'4. Summary of Resilience Works'!$E36,'2. Scope of Works'!$I$10:$I$105,'4. Summary of Resilience Works'!BB$9)</f>
        <v>0</v>
      </c>
      <c r="BC36" s="50">
        <f>SUMIFS('2. Scope of Works'!$S$10:$S$105,'2. Scope of Works'!$H$10:$H$105,'4. Summary of Resilience Works'!$E36,'2. Scope of Works'!$I$10:$I$105,'4. Summary of Resilience Works'!BC$9)</f>
        <v>0</v>
      </c>
      <c r="BD36" s="50">
        <f>SUMIFS('2. Scope of Works'!$S$10:$S$105,'2. Scope of Works'!$H$10:$H$105,'4. Summary of Resilience Works'!$E36,'2. Scope of Works'!$I$10:$I$105,'4. Summary of Resilience Works'!BD$9)</f>
        <v>0</v>
      </c>
      <c r="BE36" s="50">
        <f>SUMIFS('2. Scope of Works'!$S$10:$S$105,'2. Scope of Works'!$H$10:$H$105,'4. Summary of Resilience Works'!$E36,'2. Scope of Works'!$I$10:$I$105,'4. Summary of Resilience Works'!BE$9)</f>
        <v>0</v>
      </c>
      <c r="BF36" s="50">
        <f>SUMIFS('2. Scope of Works'!$S$10:$S$105,'2. Scope of Works'!$H$10:$H$105,'4. Summary of Resilience Works'!$E36,'2. Scope of Works'!$I$10:$I$105,'4. Summary of Resilience Works'!BF$9)</f>
        <v>0</v>
      </c>
      <c r="BG36" s="50">
        <f>SUMIFS('2. Scope of Works'!$S$10:$S$105,'2. Scope of Works'!$H$10:$H$105,'4. Summary of Resilience Works'!$E36,'2. Scope of Works'!$I$10:$I$105,'4. Summary of Resilience Works'!BG$9)</f>
        <v>0</v>
      </c>
    </row>
    <row r="37" spans="3:59" s="47" customFormat="1" ht="30" customHeight="1" x14ac:dyDescent="0.35">
      <c r="C37" s="171"/>
      <c r="D37" s="172"/>
      <c r="E37" s="1">
        <v>10.039999999999999</v>
      </c>
      <c r="F37" s="3" t="s">
        <v>261</v>
      </c>
      <c r="H37" s="48" t="str">
        <f>IF(SUMIF('2. Scope of Works'!$H$10:$H$105,'4. Summary of Resilience Works'!E37,'2. Scope of Works'!$Q$10:$Q$105)=0,"",SUMIF('2. Scope of Works'!$H$10:$H$105,'4. Summary of Resilience Works'!E37,'2. Scope of Works'!$Q$10:$Q$105))</f>
        <v/>
      </c>
      <c r="I37" s="48" t="str">
        <f>IF(SUMIF('2. Scope of Works'!$H$10:$H$105,'4. Summary of Resilience Works'!E37,'2. Scope of Works'!$R$10:$R$105)=0,"",SUMIF('2. Scope of Works'!$H$10:$H$105,'4. Summary of Resilience Works'!E37,'2. Scope of Works'!$R$10:$R$105))</f>
        <v/>
      </c>
      <c r="J37" s="48" t="str">
        <f>IF(SUMIF('2. Scope of Works'!$H$10:$H$105,'4. Summary of Resilience Works'!E37,'2. Scope of Works'!$S$10:$S$105)=0,"",SUMIF('2. Scope of Works'!$H$10:$H$105,'4. Summary of Resilience Works'!E37,'2. Scope of Works'!$S$10:$S$105))</f>
        <v/>
      </c>
      <c r="K37" s="49" t="str">
        <f>IF(SUMIFS('2. Scope of Works'!$S$10:$S$105,'2. Scope of Works'!$H$10:$H$105,$E37,'2. Scope of Works'!$P$10:$P$105,"Y")&gt;0,"Y","")</f>
        <v/>
      </c>
      <c r="O37" s="50">
        <f>SUMIFS('2. Scope of Works'!$S$10:$S$105,'2. Scope of Works'!$H$10:$H$105,'4. Summary of Resilience Works'!$E37,'2. Scope of Works'!$I$10:$I$105,'4. Summary of Resilience Works'!O$9)</f>
        <v>0</v>
      </c>
      <c r="P37" s="50">
        <f>SUMIFS('2. Scope of Works'!$S$10:$S$105,'2. Scope of Works'!$H$10:$H$105,'4. Summary of Resilience Works'!$E37,'2. Scope of Works'!$I$10:$I$105,'4. Summary of Resilience Works'!P$9)</f>
        <v>0</v>
      </c>
      <c r="Q37" s="50">
        <f>SUMIFS('2. Scope of Works'!$S$10:$S$105,'2. Scope of Works'!$H$10:$H$105,'4. Summary of Resilience Works'!$E37,'2. Scope of Works'!$I$10:$I$105,'4. Summary of Resilience Works'!Q$9)</f>
        <v>0</v>
      </c>
      <c r="R37" s="50">
        <f>SUMIFS('2. Scope of Works'!$S$10:$S$105,'2. Scope of Works'!$H$10:$H$105,'4. Summary of Resilience Works'!$E37,'2. Scope of Works'!$I$10:$I$105,'4. Summary of Resilience Works'!R$9)</f>
        <v>0</v>
      </c>
      <c r="S37" s="50">
        <f>SUMIFS('2. Scope of Works'!$S$10:$S$105,'2. Scope of Works'!$H$10:$H$105,'4. Summary of Resilience Works'!$E37,'2. Scope of Works'!$I$10:$I$105,'4. Summary of Resilience Works'!S$9)</f>
        <v>0</v>
      </c>
      <c r="T37" s="50">
        <f>SUMIFS('2. Scope of Works'!$S$10:$S$105,'2. Scope of Works'!$H$10:$H$105,'4. Summary of Resilience Works'!$E37,'2. Scope of Works'!$I$10:$I$105,'4. Summary of Resilience Works'!T$9)</f>
        <v>0</v>
      </c>
      <c r="U37" s="50">
        <f>SUMIFS('2. Scope of Works'!$S$10:$S$105,'2. Scope of Works'!$H$10:$H$105,'4. Summary of Resilience Works'!$E37,'2. Scope of Works'!$I$10:$I$105,'4. Summary of Resilience Works'!U$9)</f>
        <v>0</v>
      </c>
      <c r="V37" s="50">
        <f>SUMIFS('2. Scope of Works'!$S$10:$S$105,'2. Scope of Works'!$H$10:$H$105,'4. Summary of Resilience Works'!$E37,'2. Scope of Works'!$I$10:$I$105,'4. Summary of Resilience Works'!V$9)</f>
        <v>0</v>
      </c>
      <c r="W37" s="50">
        <f>SUMIFS('2. Scope of Works'!$S$10:$S$105,'2. Scope of Works'!$H$10:$H$105,'4. Summary of Resilience Works'!$E37,'2. Scope of Works'!$I$10:$I$105,'4. Summary of Resilience Works'!W$9)</f>
        <v>0</v>
      </c>
      <c r="X37" s="50">
        <f>SUMIFS('2. Scope of Works'!$S$10:$S$105,'2. Scope of Works'!$H$10:$H$105,'4. Summary of Resilience Works'!$E37,'2. Scope of Works'!$I$10:$I$105,'4. Summary of Resilience Works'!X$9)</f>
        <v>0</v>
      </c>
      <c r="Y37" s="50">
        <f>SUMIFS('2. Scope of Works'!$S$10:$S$105,'2. Scope of Works'!$H$10:$H$105,'4. Summary of Resilience Works'!$E37,'2. Scope of Works'!$I$10:$I$105,'4. Summary of Resilience Works'!Y$9)</f>
        <v>0</v>
      </c>
      <c r="Z37" s="50">
        <f>SUMIFS('2. Scope of Works'!$S$10:$S$105,'2. Scope of Works'!$H$10:$H$105,'4. Summary of Resilience Works'!$E37,'2. Scope of Works'!$I$10:$I$105,'4. Summary of Resilience Works'!Z$9)</f>
        <v>0</v>
      </c>
      <c r="AA37" s="50">
        <f>SUMIFS('2. Scope of Works'!$S$10:$S$105,'2. Scope of Works'!$H$10:$H$105,'4. Summary of Resilience Works'!$E37,'2. Scope of Works'!$I$10:$I$105,'4. Summary of Resilience Works'!AA$9)</f>
        <v>0</v>
      </c>
      <c r="AB37" s="50">
        <f>SUMIFS('2. Scope of Works'!$S$10:$S$105,'2. Scope of Works'!$H$10:$H$105,'4. Summary of Resilience Works'!$E37,'2. Scope of Works'!$I$10:$I$105,'4. Summary of Resilience Works'!AB$9)</f>
        <v>0</v>
      </c>
      <c r="AC37" s="50">
        <f>SUMIFS('2. Scope of Works'!$S$10:$S$105,'2. Scope of Works'!$H$10:$H$105,'4. Summary of Resilience Works'!$E37,'2. Scope of Works'!$I$10:$I$105,'4. Summary of Resilience Works'!AC$9)</f>
        <v>0</v>
      </c>
      <c r="AD37" s="50">
        <f>SUMIFS('2. Scope of Works'!$S$10:$S$105,'2. Scope of Works'!$H$10:$H$105,'4. Summary of Resilience Works'!$E37,'2. Scope of Works'!$I$10:$I$105,'4. Summary of Resilience Works'!AD$9)</f>
        <v>0</v>
      </c>
      <c r="AE37" s="50">
        <f>SUMIFS('2. Scope of Works'!$S$10:$S$105,'2. Scope of Works'!$H$10:$H$105,'4. Summary of Resilience Works'!$E37,'2. Scope of Works'!$I$10:$I$105,'4. Summary of Resilience Works'!AE$9)</f>
        <v>0</v>
      </c>
      <c r="AF37" s="50">
        <f>SUMIFS('2. Scope of Works'!$S$10:$S$105,'2. Scope of Works'!$H$10:$H$105,'4. Summary of Resilience Works'!$E37,'2. Scope of Works'!$I$10:$I$105,'4. Summary of Resilience Works'!AF$9)</f>
        <v>0</v>
      </c>
      <c r="AG37" s="50">
        <f>SUMIFS('2. Scope of Works'!$S$10:$S$105,'2. Scope of Works'!$H$10:$H$105,'4. Summary of Resilience Works'!$E37,'2. Scope of Works'!$I$10:$I$105,'4. Summary of Resilience Works'!AG$9)</f>
        <v>0</v>
      </c>
      <c r="AH37" s="50">
        <f>SUMIFS('2. Scope of Works'!$S$10:$S$105,'2. Scope of Works'!$H$10:$H$105,'4. Summary of Resilience Works'!$E37,'2. Scope of Works'!$I$10:$I$105,'4. Summary of Resilience Works'!AH$9)</f>
        <v>0</v>
      </c>
      <c r="AI37" s="50">
        <f>SUMIFS('2. Scope of Works'!$S$10:$S$105,'2. Scope of Works'!$H$10:$H$105,'4. Summary of Resilience Works'!$E37,'2. Scope of Works'!$I$10:$I$105,'4. Summary of Resilience Works'!AI$9)</f>
        <v>0</v>
      </c>
      <c r="AJ37" s="50">
        <f>SUMIFS('2. Scope of Works'!$S$10:$S$105,'2. Scope of Works'!$H$10:$H$105,'4. Summary of Resilience Works'!$E37,'2. Scope of Works'!$I$10:$I$105,'4. Summary of Resilience Works'!AJ$9)</f>
        <v>0</v>
      </c>
      <c r="AK37" s="50">
        <f>SUMIFS('2. Scope of Works'!$S$10:$S$105,'2. Scope of Works'!$H$10:$H$105,'4. Summary of Resilience Works'!$E37,'2. Scope of Works'!$I$10:$I$105,'4. Summary of Resilience Works'!AK$9)</f>
        <v>0</v>
      </c>
      <c r="AL37" s="50">
        <f>SUMIFS('2. Scope of Works'!$S$10:$S$105,'2. Scope of Works'!$H$10:$H$105,'4. Summary of Resilience Works'!$E37,'2. Scope of Works'!$I$10:$I$105,'4. Summary of Resilience Works'!AL$9)</f>
        <v>0</v>
      </c>
      <c r="AM37" s="50">
        <f>SUMIFS('2. Scope of Works'!$S$10:$S$105,'2. Scope of Works'!$H$10:$H$105,'4. Summary of Resilience Works'!$E37,'2. Scope of Works'!$I$10:$I$105,'4. Summary of Resilience Works'!AM$9)</f>
        <v>0</v>
      </c>
      <c r="AN37" s="50">
        <f>SUMIFS('2. Scope of Works'!$S$10:$S$105,'2. Scope of Works'!$H$10:$H$105,'4. Summary of Resilience Works'!$E37,'2. Scope of Works'!$I$10:$I$105,'4. Summary of Resilience Works'!AN$9)</f>
        <v>0</v>
      </c>
      <c r="AO37" s="50">
        <f>SUMIFS('2. Scope of Works'!$S$10:$S$105,'2. Scope of Works'!$H$10:$H$105,'4. Summary of Resilience Works'!$E37,'2. Scope of Works'!$I$10:$I$105,'4. Summary of Resilience Works'!AO$9)</f>
        <v>0</v>
      </c>
      <c r="AP37" s="50">
        <f>SUMIFS('2. Scope of Works'!$S$10:$S$105,'2. Scope of Works'!$H$10:$H$105,'4. Summary of Resilience Works'!$E37,'2. Scope of Works'!$I$10:$I$105,'4. Summary of Resilience Works'!AP$9)</f>
        <v>0</v>
      </c>
      <c r="AQ37" s="50">
        <f>SUMIFS('2. Scope of Works'!$S$10:$S$105,'2. Scope of Works'!$H$10:$H$105,'4. Summary of Resilience Works'!$E37,'2. Scope of Works'!$I$10:$I$105,'4. Summary of Resilience Works'!AQ$9)</f>
        <v>0</v>
      </c>
      <c r="AR37" s="50">
        <f>SUMIFS('2. Scope of Works'!$S$10:$S$105,'2. Scope of Works'!$H$10:$H$105,'4. Summary of Resilience Works'!$E37,'2. Scope of Works'!$I$10:$I$105,'4. Summary of Resilience Works'!AR$9)</f>
        <v>0</v>
      </c>
      <c r="AS37" s="50">
        <f>SUMIFS('2. Scope of Works'!$S$10:$S$105,'2. Scope of Works'!$H$10:$H$105,'4. Summary of Resilience Works'!$E37,'2. Scope of Works'!$I$10:$I$105,'4. Summary of Resilience Works'!AS$9)</f>
        <v>0</v>
      </c>
      <c r="AT37" s="50">
        <f>SUMIFS('2. Scope of Works'!$S$10:$S$105,'2. Scope of Works'!$H$10:$H$105,'4. Summary of Resilience Works'!$E37,'2. Scope of Works'!$I$10:$I$105,'4. Summary of Resilience Works'!AT$9)</f>
        <v>0</v>
      </c>
      <c r="AU37" s="50">
        <f>SUMIFS('2. Scope of Works'!$S$10:$S$105,'2. Scope of Works'!$H$10:$H$105,'4. Summary of Resilience Works'!$E37,'2. Scope of Works'!$I$10:$I$105,'4. Summary of Resilience Works'!AU$9)</f>
        <v>0</v>
      </c>
      <c r="AV37" s="50">
        <f>SUMIFS('2. Scope of Works'!$S$10:$S$105,'2. Scope of Works'!$H$10:$H$105,'4. Summary of Resilience Works'!$E37,'2. Scope of Works'!$I$10:$I$105,'4. Summary of Resilience Works'!AV$9)</f>
        <v>0</v>
      </c>
      <c r="AW37" s="50">
        <f>SUMIFS('2. Scope of Works'!$S$10:$S$105,'2. Scope of Works'!$H$10:$H$105,'4. Summary of Resilience Works'!$E37,'2. Scope of Works'!$I$10:$I$105,'4. Summary of Resilience Works'!AW$9)</f>
        <v>0</v>
      </c>
      <c r="AX37" s="50">
        <f>SUMIFS('2. Scope of Works'!$S$10:$S$105,'2. Scope of Works'!$H$10:$H$105,'4. Summary of Resilience Works'!$E37,'2. Scope of Works'!$I$10:$I$105,'4. Summary of Resilience Works'!AX$9)</f>
        <v>0</v>
      </c>
      <c r="AY37" s="50">
        <f>SUMIFS('2. Scope of Works'!$S$10:$S$105,'2. Scope of Works'!$H$10:$H$105,'4. Summary of Resilience Works'!$E37,'2. Scope of Works'!$I$10:$I$105,'4. Summary of Resilience Works'!AY$9)</f>
        <v>0</v>
      </c>
      <c r="AZ37" s="50">
        <f>SUMIFS('2. Scope of Works'!$S$10:$S$105,'2. Scope of Works'!$H$10:$H$105,'4. Summary of Resilience Works'!$E37,'2. Scope of Works'!$I$10:$I$105,'4. Summary of Resilience Works'!AZ$9)</f>
        <v>0</v>
      </c>
      <c r="BA37" s="50">
        <f>SUMIFS('2. Scope of Works'!$S$10:$S$105,'2. Scope of Works'!$H$10:$H$105,'4. Summary of Resilience Works'!$E37,'2. Scope of Works'!$I$10:$I$105,'4. Summary of Resilience Works'!BA$9)</f>
        <v>0</v>
      </c>
      <c r="BB37" s="50">
        <f>SUMIFS('2. Scope of Works'!$S$10:$S$105,'2. Scope of Works'!$H$10:$H$105,'4. Summary of Resilience Works'!$E37,'2. Scope of Works'!$I$10:$I$105,'4. Summary of Resilience Works'!BB$9)</f>
        <v>0</v>
      </c>
      <c r="BC37" s="50">
        <f>SUMIFS('2. Scope of Works'!$S$10:$S$105,'2. Scope of Works'!$H$10:$H$105,'4. Summary of Resilience Works'!$E37,'2. Scope of Works'!$I$10:$I$105,'4. Summary of Resilience Works'!BC$9)</f>
        <v>0</v>
      </c>
      <c r="BD37" s="50">
        <f>SUMIFS('2. Scope of Works'!$S$10:$S$105,'2. Scope of Works'!$H$10:$H$105,'4. Summary of Resilience Works'!$E37,'2. Scope of Works'!$I$10:$I$105,'4. Summary of Resilience Works'!BD$9)</f>
        <v>0</v>
      </c>
      <c r="BE37" s="50">
        <f>SUMIFS('2. Scope of Works'!$S$10:$S$105,'2. Scope of Works'!$H$10:$H$105,'4. Summary of Resilience Works'!$E37,'2. Scope of Works'!$I$10:$I$105,'4. Summary of Resilience Works'!BE$9)</f>
        <v>0</v>
      </c>
      <c r="BF37" s="50">
        <f>SUMIFS('2. Scope of Works'!$S$10:$S$105,'2. Scope of Works'!$H$10:$H$105,'4. Summary of Resilience Works'!$E37,'2. Scope of Works'!$I$10:$I$105,'4. Summary of Resilience Works'!BF$9)</f>
        <v>0</v>
      </c>
      <c r="BG37" s="50">
        <f>SUMIFS('2. Scope of Works'!$S$10:$S$105,'2. Scope of Works'!$H$10:$H$105,'4. Summary of Resilience Works'!$E37,'2. Scope of Works'!$I$10:$I$105,'4. Summary of Resilience Works'!BG$9)</f>
        <v>0</v>
      </c>
    </row>
    <row r="38" spans="3:59" s="47" customFormat="1" ht="29" x14ac:dyDescent="0.35">
      <c r="C38" s="171"/>
      <c r="D38" s="172"/>
      <c r="E38" s="1">
        <v>10.050000000000001</v>
      </c>
      <c r="F38" s="3" t="s">
        <v>262</v>
      </c>
      <c r="H38" s="48" t="str">
        <f>IF(SUMIF('2. Scope of Works'!$H$10:$H$105,'4. Summary of Resilience Works'!E38,'2. Scope of Works'!$Q$10:$Q$105)=0,"",SUMIF('2. Scope of Works'!$H$10:$H$105,'4. Summary of Resilience Works'!E38,'2. Scope of Works'!$Q$10:$Q$105))</f>
        <v/>
      </c>
      <c r="I38" s="48" t="str">
        <f>IF(SUMIF('2. Scope of Works'!$H$10:$H$105,'4. Summary of Resilience Works'!E38,'2. Scope of Works'!$R$10:$R$105)=0,"",SUMIF('2. Scope of Works'!$H$10:$H$105,'4. Summary of Resilience Works'!E38,'2. Scope of Works'!$R$10:$R$105))</f>
        <v/>
      </c>
      <c r="J38" s="48" t="str">
        <f>IF(SUMIF('2. Scope of Works'!$H$10:$H$105,'4. Summary of Resilience Works'!E38,'2. Scope of Works'!$S$10:$S$105)=0,"",SUMIF('2. Scope of Works'!$H$10:$H$105,'4. Summary of Resilience Works'!E38,'2. Scope of Works'!$S$10:$S$105))</f>
        <v/>
      </c>
      <c r="K38" s="49" t="str">
        <f>IF(SUMIFS('2. Scope of Works'!$S$10:$S$105,'2. Scope of Works'!$H$10:$H$105,$E38,'2. Scope of Works'!$P$10:$P$105,"Y")&gt;0,"Y","")</f>
        <v/>
      </c>
      <c r="O38" s="50">
        <f>SUMIFS('2. Scope of Works'!$S$10:$S$105,'2. Scope of Works'!$H$10:$H$105,'4. Summary of Resilience Works'!$E38,'2. Scope of Works'!$I$10:$I$105,'4. Summary of Resilience Works'!O$9)</f>
        <v>0</v>
      </c>
      <c r="P38" s="50">
        <f>SUMIFS('2. Scope of Works'!$S$10:$S$105,'2. Scope of Works'!$H$10:$H$105,'4. Summary of Resilience Works'!$E38,'2. Scope of Works'!$I$10:$I$105,'4. Summary of Resilience Works'!P$9)</f>
        <v>0</v>
      </c>
      <c r="Q38" s="50">
        <f>SUMIFS('2. Scope of Works'!$S$10:$S$105,'2. Scope of Works'!$H$10:$H$105,'4. Summary of Resilience Works'!$E38,'2. Scope of Works'!$I$10:$I$105,'4. Summary of Resilience Works'!Q$9)</f>
        <v>0</v>
      </c>
      <c r="R38" s="50">
        <f>SUMIFS('2. Scope of Works'!$S$10:$S$105,'2. Scope of Works'!$H$10:$H$105,'4. Summary of Resilience Works'!$E38,'2. Scope of Works'!$I$10:$I$105,'4. Summary of Resilience Works'!R$9)</f>
        <v>0</v>
      </c>
      <c r="S38" s="50">
        <f>SUMIFS('2. Scope of Works'!$S$10:$S$105,'2. Scope of Works'!$H$10:$H$105,'4. Summary of Resilience Works'!$E38,'2. Scope of Works'!$I$10:$I$105,'4. Summary of Resilience Works'!S$9)</f>
        <v>0</v>
      </c>
      <c r="T38" s="50">
        <f>SUMIFS('2. Scope of Works'!$S$10:$S$105,'2. Scope of Works'!$H$10:$H$105,'4. Summary of Resilience Works'!$E38,'2. Scope of Works'!$I$10:$I$105,'4. Summary of Resilience Works'!T$9)</f>
        <v>0</v>
      </c>
      <c r="U38" s="50">
        <f>SUMIFS('2. Scope of Works'!$S$10:$S$105,'2. Scope of Works'!$H$10:$H$105,'4. Summary of Resilience Works'!$E38,'2. Scope of Works'!$I$10:$I$105,'4. Summary of Resilience Works'!U$9)</f>
        <v>0</v>
      </c>
      <c r="V38" s="50">
        <f>SUMIFS('2. Scope of Works'!$S$10:$S$105,'2. Scope of Works'!$H$10:$H$105,'4. Summary of Resilience Works'!$E38,'2. Scope of Works'!$I$10:$I$105,'4. Summary of Resilience Works'!V$9)</f>
        <v>0</v>
      </c>
      <c r="W38" s="50">
        <f>SUMIFS('2. Scope of Works'!$S$10:$S$105,'2. Scope of Works'!$H$10:$H$105,'4. Summary of Resilience Works'!$E38,'2. Scope of Works'!$I$10:$I$105,'4. Summary of Resilience Works'!W$9)</f>
        <v>0</v>
      </c>
      <c r="X38" s="50">
        <f>SUMIFS('2. Scope of Works'!$S$10:$S$105,'2. Scope of Works'!$H$10:$H$105,'4. Summary of Resilience Works'!$E38,'2. Scope of Works'!$I$10:$I$105,'4. Summary of Resilience Works'!X$9)</f>
        <v>0</v>
      </c>
      <c r="Y38" s="50">
        <f>SUMIFS('2. Scope of Works'!$S$10:$S$105,'2. Scope of Works'!$H$10:$H$105,'4. Summary of Resilience Works'!$E38,'2. Scope of Works'!$I$10:$I$105,'4. Summary of Resilience Works'!Y$9)</f>
        <v>0</v>
      </c>
      <c r="Z38" s="50">
        <f>SUMIFS('2. Scope of Works'!$S$10:$S$105,'2. Scope of Works'!$H$10:$H$105,'4. Summary of Resilience Works'!$E38,'2. Scope of Works'!$I$10:$I$105,'4. Summary of Resilience Works'!Z$9)</f>
        <v>0</v>
      </c>
      <c r="AA38" s="50">
        <f>SUMIFS('2. Scope of Works'!$S$10:$S$105,'2. Scope of Works'!$H$10:$H$105,'4. Summary of Resilience Works'!$E38,'2. Scope of Works'!$I$10:$I$105,'4. Summary of Resilience Works'!AA$9)</f>
        <v>0</v>
      </c>
      <c r="AB38" s="50">
        <f>SUMIFS('2. Scope of Works'!$S$10:$S$105,'2. Scope of Works'!$H$10:$H$105,'4. Summary of Resilience Works'!$E38,'2. Scope of Works'!$I$10:$I$105,'4. Summary of Resilience Works'!AB$9)</f>
        <v>0</v>
      </c>
      <c r="AC38" s="50">
        <f>SUMIFS('2. Scope of Works'!$S$10:$S$105,'2. Scope of Works'!$H$10:$H$105,'4. Summary of Resilience Works'!$E38,'2. Scope of Works'!$I$10:$I$105,'4. Summary of Resilience Works'!AC$9)</f>
        <v>0</v>
      </c>
      <c r="AD38" s="50">
        <f>SUMIFS('2. Scope of Works'!$S$10:$S$105,'2. Scope of Works'!$H$10:$H$105,'4. Summary of Resilience Works'!$E38,'2. Scope of Works'!$I$10:$I$105,'4. Summary of Resilience Works'!AD$9)</f>
        <v>0</v>
      </c>
      <c r="AE38" s="50">
        <f>SUMIFS('2. Scope of Works'!$S$10:$S$105,'2. Scope of Works'!$H$10:$H$105,'4. Summary of Resilience Works'!$E38,'2. Scope of Works'!$I$10:$I$105,'4. Summary of Resilience Works'!AE$9)</f>
        <v>0</v>
      </c>
      <c r="AF38" s="50">
        <f>SUMIFS('2. Scope of Works'!$S$10:$S$105,'2. Scope of Works'!$H$10:$H$105,'4. Summary of Resilience Works'!$E38,'2. Scope of Works'!$I$10:$I$105,'4. Summary of Resilience Works'!AF$9)</f>
        <v>0</v>
      </c>
      <c r="AG38" s="50">
        <f>SUMIFS('2. Scope of Works'!$S$10:$S$105,'2. Scope of Works'!$H$10:$H$105,'4. Summary of Resilience Works'!$E38,'2. Scope of Works'!$I$10:$I$105,'4. Summary of Resilience Works'!AG$9)</f>
        <v>0</v>
      </c>
      <c r="AH38" s="50">
        <f>SUMIFS('2. Scope of Works'!$S$10:$S$105,'2. Scope of Works'!$H$10:$H$105,'4. Summary of Resilience Works'!$E38,'2. Scope of Works'!$I$10:$I$105,'4. Summary of Resilience Works'!AH$9)</f>
        <v>0</v>
      </c>
      <c r="AI38" s="50">
        <f>SUMIFS('2. Scope of Works'!$S$10:$S$105,'2. Scope of Works'!$H$10:$H$105,'4. Summary of Resilience Works'!$E38,'2. Scope of Works'!$I$10:$I$105,'4. Summary of Resilience Works'!AI$9)</f>
        <v>0</v>
      </c>
      <c r="AJ38" s="50">
        <f>SUMIFS('2. Scope of Works'!$S$10:$S$105,'2. Scope of Works'!$H$10:$H$105,'4. Summary of Resilience Works'!$E38,'2. Scope of Works'!$I$10:$I$105,'4. Summary of Resilience Works'!AJ$9)</f>
        <v>0</v>
      </c>
      <c r="AK38" s="50">
        <f>SUMIFS('2. Scope of Works'!$S$10:$S$105,'2. Scope of Works'!$H$10:$H$105,'4. Summary of Resilience Works'!$E38,'2. Scope of Works'!$I$10:$I$105,'4. Summary of Resilience Works'!AK$9)</f>
        <v>0</v>
      </c>
      <c r="AL38" s="50">
        <f>SUMIFS('2. Scope of Works'!$S$10:$S$105,'2. Scope of Works'!$H$10:$H$105,'4. Summary of Resilience Works'!$E38,'2. Scope of Works'!$I$10:$I$105,'4. Summary of Resilience Works'!AL$9)</f>
        <v>0</v>
      </c>
      <c r="AM38" s="50">
        <f>SUMIFS('2. Scope of Works'!$S$10:$S$105,'2. Scope of Works'!$H$10:$H$105,'4. Summary of Resilience Works'!$E38,'2. Scope of Works'!$I$10:$I$105,'4. Summary of Resilience Works'!AM$9)</f>
        <v>0</v>
      </c>
      <c r="AN38" s="50">
        <f>SUMIFS('2. Scope of Works'!$S$10:$S$105,'2. Scope of Works'!$H$10:$H$105,'4. Summary of Resilience Works'!$E38,'2. Scope of Works'!$I$10:$I$105,'4. Summary of Resilience Works'!AN$9)</f>
        <v>0</v>
      </c>
      <c r="AO38" s="50">
        <f>SUMIFS('2. Scope of Works'!$S$10:$S$105,'2. Scope of Works'!$H$10:$H$105,'4. Summary of Resilience Works'!$E38,'2. Scope of Works'!$I$10:$I$105,'4. Summary of Resilience Works'!AO$9)</f>
        <v>0</v>
      </c>
      <c r="AP38" s="50">
        <f>SUMIFS('2. Scope of Works'!$S$10:$S$105,'2. Scope of Works'!$H$10:$H$105,'4. Summary of Resilience Works'!$E38,'2. Scope of Works'!$I$10:$I$105,'4. Summary of Resilience Works'!AP$9)</f>
        <v>0</v>
      </c>
      <c r="AQ38" s="50">
        <f>SUMIFS('2. Scope of Works'!$S$10:$S$105,'2. Scope of Works'!$H$10:$H$105,'4. Summary of Resilience Works'!$E38,'2. Scope of Works'!$I$10:$I$105,'4. Summary of Resilience Works'!AQ$9)</f>
        <v>0</v>
      </c>
      <c r="AR38" s="50">
        <f>SUMIFS('2. Scope of Works'!$S$10:$S$105,'2. Scope of Works'!$H$10:$H$105,'4. Summary of Resilience Works'!$E38,'2. Scope of Works'!$I$10:$I$105,'4. Summary of Resilience Works'!AR$9)</f>
        <v>0</v>
      </c>
      <c r="AS38" s="50">
        <f>SUMIFS('2. Scope of Works'!$S$10:$S$105,'2. Scope of Works'!$H$10:$H$105,'4. Summary of Resilience Works'!$E38,'2. Scope of Works'!$I$10:$I$105,'4. Summary of Resilience Works'!AS$9)</f>
        <v>0</v>
      </c>
      <c r="AT38" s="50">
        <f>SUMIFS('2. Scope of Works'!$S$10:$S$105,'2. Scope of Works'!$H$10:$H$105,'4. Summary of Resilience Works'!$E38,'2. Scope of Works'!$I$10:$I$105,'4. Summary of Resilience Works'!AT$9)</f>
        <v>0</v>
      </c>
      <c r="AU38" s="50">
        <f>SUMIFS('2. Scope of Works'!$S$10:$S$105,'2. Scope of Works'!$H$10:$H$105,'4. Summary of Resilience Works'!$E38,'2. Scope of Works'!$I$10:$I$105,'4. Summary of Resilience Works'!AU$9)</f>
        <v>0</v>
      </c>
      <c r="AV38" s="50">
        <f>SUMIFS('2. Scope of Works'!$S$10:$S$105,'2. Scope of Works'!$H$10:$H$105,'4. Summary of Resilience Works'!$E38,'2. Scope of Works'!$I$10:$I$105,'4. Summary of Resilience Works'!AV$9)</f>
        <v>0</v>
      </c>
      <c r="AW38" s="50">
        <f>SUMIFS('2. Scope of Works'!$S$10:$S$105,'2. Scope of Works'!$H$10:$H$105,'4. Summary of Resilience Works'!$E38,'2. Scope of Works'!$I$10:$I$105,'4. Summary of Resilience Works'!AW$9)</f>
        <v>0</v>
      </c>
      <c r="AX38" s="50">
        <f>SUMIFS('2. Scope of Works'!$S$10:$S$105,'2. Scope of Works'!$H$10:$H$105,'4. Summary of Resilience Works'!$E38,'2. Scope of Works'!$I$10:$I$105,'4. Summary of Resilience Works'!AX$9)</f>
        <v>0</v>
      </c>
      <c r="AY38" s="50">
        <f>SUMIFS('2. Scope of Works'!$S$10:$S$105,'2. Scope of Works'!$H$10:$H$105,'4. Summary of Resilience Works'!$E38,'2. Scope of Works'!$I$10:$I$105,'4. Summary of Resilience Works'!AY$9)</f>
        <v>0</v>
      </c>
      <c r="AZ38" s="50">
        <f>SUMIFS('2. Scope of Works'!$S$10:$S$105,'2. Scope of Works'!$H$10:$H$105,'4. Summary of Resilience Works'!$E38,'2. Scope of Works'!$I$10:$I$105,'4. Summary of Resilience Works'!AZ$9)</f>
        <v>0</v>
      </c>
      <c r="BA38" s="50">
        <f>SUMIFS('2. Scope of Works'!$S$10:$S$105,'2. Scope of Works'!$H$10:$H$105,'4. Summary of Resilience Works'!$E38,'2. Scope of Works'!$I$10:$I$105,'4. Summary of Resilience Works'!BA$9)</f>
        <v>0</v>
      </c>
      <c r="BB38" s="50">
        <f>SUMIFS('2. Scope of Works'!$S$10:$S$105,'2. Scope of Works'!$H$10:$H$105,'4. Summary of Resilience Works'!$E38,'2. Scope of Works'!$I$10:$I$105,'4. Summary of Resilience Works'!BB$9)</f>
        <v>0</v>
      </c>
      <c r="BC38" s="50">
        <f>SUMIFS('2. Scope of Works'!$S$10:$S$105,'2. Scope of Works'!$H$10:$H$105,'4. Summary of Resilience Works'!$E38,'2. Scope of Works'!$I$10:$I$105,'4. Summary of Resilience Works'!BC$9)</f>
        <v>0</v>
      </c>
      <c r="BD38" s="50">
        <f>SUMIFS('2. Scope of Works'!$S$10:$S$105,'2. Scope of Works'!$H$10:$H$105,'4. Summary of Resilience Works'!$E38,'2. Scope of Works'!$I$10:$I$105,'4. Summary of Resilience Works'!BD$9)</f>
        <v>0</v>
      </c>
      <c r="BE38" s="50">
        <f>SUMIFS('2. Scope of Works'!$S$10:$S$105,'2. Scope of Works'!$H$10:$H$105,'4. Summary of Resilience Works'!$E38,'2. Scope of Works'!$I$10:$I$105,'4. Summary of Resilience Works'!BE$9)</f>
        <v>0</v>
      </c>
      <c r="BF38" s="50">
        <f>SUMIFS('2. Scope of Works'!$S$10:$S$105,'2. Scope of Works'!$H$10:$H$105,'4. Summary of Resilience Works'!$E38,'2. Scope of Works'!$I$10:$I$105,'4. Summary of Resilience Works'!BF$9)</f>
        <v>0</v>
      </c>
      <c r="BG38" s="50">
        <f>SUMIFS('2. Scope of Works'!$S$10:$S$105,'2. Scope of Works'!$H$10:$H$105,'4. Summary of Resilience Works'!$E38,'2. Scope of Works'!$I$10:$I$105,'4. Summary of Resilience Works'!BG$9)</f>
        <v>0</v>
      </c>
    </row>
    <row r="39" spans="3:59" s="47" customFormat="1" x14ac:dyDescent="0.35">
      <c r="C39" s="171"/>
      <c r="D39" s="172"/>
      <c r="E39" s="1">
        <v>10.06</v>
      </c>
      <c r="F39" s="3" t="s">
        <v>263</v>
      </c>
      <c r="H39" s="48" t="str">
        <f>IF(SUMIF('2. Scope of Works'!$H$10:$H$105,'4. Summary of Resilience Works'!E39,'2. Scope of Works'!$Q$10:$Q$105)=0,"",SUMIF('2. Scope of Works'!$H$10:$H$105,'4. Summary of Resilience Works'!E39,'2. Scope of Works'!$Q$10:$Q$105))</f>
        <v/>
      </c>
      <c r="I39" s="48" t="str">
        <f>IF(SUMIF('2. Scope of Works'!$H$10:$H$105,'4. Summary of Resilience Works'!E39,'2. Scope of Works'!$R$10:$R$105)=0,"",SUMIF('2. Scope of Works'!$H$10:$H$105,'4. Summary of Resilience Works'!E39,'2. Scope of Works'!$R$10:$R$105))</f>
        <v/>
      </c>
      <c r="J39" s="48" t="str">
        <f>IF(SUMIF('2. Scope of Works'!$H$10:$H$105,'4. Summary of Resilience Works'!E39,'2. Scope of Works'!$S$10:$S$105)=0,"",SUMIF('2. Scope of Works'!$H$10:$H$105,'4. Summary of Resilience Works'!E39,'2. Scope of Works'!$S$10:$S$105))</f>
        <v/>
      </c>
      <c r="K39" s="49" t="str">
        <f>IF(SUMIFS('2. Scope of Works'!$S$10:$S$105,'2. Scope of Works'!$H$10:$H$105,$E39,'2. Scope of Works'!$P$10:$P$105,"Y")&gt;0,"Y","")</f>
        <v/>
      </c>
      <c r="O39" s="50">
        <f>SUMIFS('2. Scope of Works'!$S$10:$S$105,'2. Scope of Works'!$H$10:$H$105,'4. Summary of Resilience Works'!$E39,'2. Scope of Works'!$I$10:$I$105,'4. Summary of Resilience Works'!O$9)</f>
        <v>0</v>
      </c>
      <c r="P39" s="50">
        <f>SUMIFS('2. Scope of Works'!$S$10:$S$105,'2. Scope of Works'!$H$10:$H$105,'4. Summary of Resilience Works'!$E39,'2. Scope of Works'!$I$10:$I$105,'4. Summary of Resilience Works'!P$9)</f>
        <v>0</v>
      </c>
      <c r="Q39" s="50">
        <f>SUMIFS('2. Scope of Works'!$S$10:$S$105,'2. Scope of Works'!$H$10:$H$105,'4. Summary of Resilience Works'!$E39,'2. Scope of Works'!$I$10:$I$105,'4. Summary of Resilience Works'!Q$9)</f>
        <v>0</v>
      </c>
      <c r="R39" s="50">
        <f>SUMIFS('2. Scope of Works'!$S$10:$S$105,'2. Scope of Works'!$H$10:$H$105,'4. Summary of Resilience Works'!$E39,'2. Scope of Works'!$I$10:$I$105,'4. Summary of Resilience Works'!R$9)</f>
        <v>0</v>
      </c>
      <c r="S39" s="50">
        <f>SUMIFS('2. Scope of Works'!$S$10:$S$105,'2. Scope of Works'!$H$10:$H$105,'4. Summary of Resilience Works'!$E39,'2. Scope of Works'!$I$10:$I$105,'4. Summary of Resilience Works'!S$9)</f>
        <v>0</v>
      </c>
      <c r="T39" s="50">
        <f>SUMIFS('2. Scope of Works'!$S$10:$S$105,'2. Scope of Works'!$H$10:$H$105,'4. Summary of Resilience Works'!$E39,'2. Scope of Works'!$I$10:$I$105,'4. Summary of Resilience Works'!T$9)</f>
        <v>0</v>
      </c>
      <c r="U39" s="50">
        <f>SUMIFS('2. Scope of Works'!$S$10:$S$105,'2. Scope of Works'!$H$10:$H$105,'4. Summary of Resilience Works'!$E39,'2. Scope of Works'!$I$10:$I$105,'4. Summary of Resilience Works'!U$9)</f>
        <v>0</v>
      </c>
      <c r="V39" s="50">
        <f>SUMIFS('2. Scope of Works'!$S$10:$S$105,'2. Scope of Works'!$H$10:$H$105,'4. Summary of Resilience Works'!$E39,'2. Scope of Works'!$I$10:$I$105,'4. Summary of Resilience Works'!V$9)</f>
        <v>0</v>
      </c>
      <c r="W39" s="50">
        <f>SUMIFS('2. Scope of Works'!$S$10:$S$105,'2. Scope of Works'!$H$10:$H$105,'4. Summary of Resilience Works'!$E39,'2. Scope of Works'!$I$10:$I$105,'4. Summary of Resilience Works'!W$9)</f>
        <v>0</v>
      </c>
      <c r="X39" s="50">
        <f>SUMIFS('2. Scope of Works'!$S$10:$S$105,'2. Scope of Works'!$H$10:$H$105,'4. Summary of Resilience Works'!$E39,'2. Scope of Works'!$I$10:$I$105,'4. Summary of Resilience Works'!X$9)</f>
        <v>0</v>
      </c>
      <c r="Y39" s="50">
        <f>SUMIFS('2. Scope of Works'!$S$10:$S$105,'2. Scope of Works'!$H$10:$H$105,'4. Summary of Resilience Works'!$E39,'2. Scope of Works'!$I$10:$I$105,'4. Summary of Resilience Works'!Y$9)</f>
        <v>0</v>
      </c>
      <c r="Z39" s="50">
        <f>SUMIFS('2. Scope of Works'!$S$10:$S$105,'2. Scope of Works'!$H$10:$H$105,'4. Summary of Resilience Works'!$E39,'2. Scope of Works'!$I$10:$I$105,'4. Summary of Resilience Works'!Z$9)</f>
        <v>0</v>
      </c>
      <c r="AA39" s="50">
        <f>SUMIFS('2. Scope of Works'!$S$10:$S$105,'2. Scope of Works'!$H$10:$H$105,'4. Summary of Resilience Works'!$E39,'2. Scope of Works'!$I$10:$I$105,'4. Summary of Resilience Works'!AA$9)</f>
        <v>0</v>
      </c>
      <c r="AB39" s="50">
        <f>SUMIFS('2. Scope of Works'!$S$10:$S$105,'2. Scope of Works'!$H$10:$H$105,'4. Summary of Resilience Works'!$E39,'2. Scope of Works'!$I$10:$I$105,'4. Summary of Resilience Works'!AB$9)</f>
        <v>0</v>
      </c>
      <c r="AC39" s="50">
        <f>SUMIFS('2. Scope of Works'!$S$10:$S$105,'2. Scope of Works'!$H$10:$H$105,'4. Summary of Resilience Works'!$E39,'2. Scope of Works'!$I$10:$I$105,'4. Summary of Resilience Works'!AC$9)</f>
        <v>0</v>
      </c>
      <c r="AD39" s="50">
        <f>SUMIFS('2. Scope of Works'!$S$10:$S$105,'2. Scope of Works'!$H$10:$H$105,'4. Summary of Resilience Works'!$E39,'2. Scope of Works'!$I$10:$I$105,'4. Summary of Resilience Works'!AD$9)</f>
        <v>0</v>
      </c>
      <c r="AE39" s="50">
        <f>SUMIFS('2. Scope of Works'!$S$10:$S$105,'2. Scope of Works'!$H$10:$H$105,'4. Summary of Resilience Works'!$E39,'2. Scope of Works'!$I$10:$I$105,'4. Summary of Resilience Works'!AE$9)</f>
        <v>0</v>
      </c>
      <c r="AF39" s="50">
        <f>SUMIFS('2. Scope of Works'!$S$10:$S$105,'2. Scope of Works'!$H$10:$H$105,'4. Summary of Resilience Works'!$E39,'2. Scope of Works'!$I$10:$I$105,'4. Summary of Resilience Works'!AF$9)</f>
        <v>0</v>
      </c>
      <c r="AG39" s="50">
        <f>SUMIFS('2. Scope of Works'!$S$10:$S$105,'2. Scope of Works'!$H$10:$H$105,'4. Summary of Resilience Works'!$E39,'2. Scope of Works'!$I$10:$I$105,'4. Summary of Resilience Works'!AG$9)</f>
        <v>0</v>
      </c>
      <c r="AH39" s="50">
        <f>SUMIFS('2. Scope of Works'!$S$10:$S$105,'2. Scope of Works'!$H$10:$H$105,'4. Summary of Resilience Works'!$E39,'2. Scope of Works'!$I$10:$I$105,'4. Summary of Resilience Works'!AH$9)</f>
        <v>0</v>
      </c>
      <c r="AI39" s="50">
        <f>SUMIFS('2. Scope of Works'!$S$10:$S$105,'2. Scope of Works'!$H$10:$H$105,'4. Summary of Resilience Works'!$E39,'2. Scope of Works'!$I$10:$I$105,'4. Summary of Resilience Works'!AI$9)</f>
        <v>0</v>
      </c>
      <c r="AJ39" s="50">
        <f>SUMIFS('2. Scope of Works'!$S$10:$S$105,'2. Scope of Works'!$H$10:$H$105,'4. Summary of Resilience Works'!$E39,'2. Scope of Works'!$I$10:$I$105,'4. Summary of Resilience Works'!AJ$9)</f>
        <v>0</v>
      </c>
      <c r="AK39" s="50">
        <f>SUMIFS('2. Scope of Works'!$S$10:$S$105,'2. Scope of Works'!$H$10:$H$105,'4. Summary of Resilience Works'!$E39,'2. Scope of Works'!$I$10:$I$105,'4. Summary of Resilience Works'!AK$9)</f>
        <v>0</v>
      </c>
      <c r="AL39" s="50">
        <f>SUMIFS('2. Scope of Works'!$S$10:$S$105,'2. Scope of Works'!$H$10:$H$105,'4. Summary of Resilience Works'!$E39,'2. Scope of Works'!$I$10:$I$105,'4. Summary of Resilience Works'!AL$9)</f>
        <v>0</v>
      </c>
      <c r="AM39" s="50">
        <f>SUMIFS('2. Scope of Works'!$S$10:$S$105,'2. Scope of Works'!$H$10:$H$105,'4. Summary of Resilience Works'!$E39,'2. Scope of Works'!$I$10:$I$105,'4. Summary of Resilience Works'!AM$9)</f>
        <v>0</v>
      </c>
      <c r="AN39" s="50">
        <f>SUMIFS('2. Scope of Works'!$S$10:$S$105,'2. Scope of Works'!$H$10:$H$105,'4. Summary of Resilience Works'!$E39,'2. Scope of Works'!$I$10:$I$105,'4. Summary of Resilience Works'!AN$9)</f>
        <v>0</v>
      </c>
      <c r="AO39" s="50">
        <f>SUMIFS('2. Scope of Works'!$S$10:$S$105,'2. Scope of Works'!$H$10:$H$105,'4. Summary of Resilience Works'!$E39,'2. Scope of Works'!$I$10:$I$105,'4. Summary of Resilience Works'!AO$9)</f>
        <v>0</v>
      </c>
      <c r="AP39" s="50">
        <f>SUMIFS('2. Scope of Works'!$S$10:$S$105,'2. Scope of Works'!$H$10:$H$105,'4. Summary of Resilience Works'!$E39,'2. Scope of Works'!$I$10:$I$105,'4. Summary of Resilience Works'!AP$9)</f>
        <v>0</v>
      </c>
      <c r="AQ39" s="50">
        <f>SUMIFS('2. Scope of Works'!$S$10:$S$105,'2. Scope of Works'!$H$10:$H$105,'4. Summary of Resilience Works'!$E39,'2. Scope of Works'!$I$10:$I$105,'4. Summary of Resilience Works'!AQ$9)</f>
        <v>0</v>
      </c>
      <c r="AR39" s="50">
        <f>SUMIFS('2. Scope of Works'!$S$10:$S$105,'2. Scope of Works'!$H$10:$H$105,'4. Summary of Resilience Works'!$E39,'2. Scope of Works'!$I$10:$I$105,'4. Summary of Resilience Works'!AR$9)</f>
        <v>0</v>
      </c>
      <c r="AS39" s="50">
        <f>SUMIFS('2. Scope of Works'!$S$10:$S$105,'2. Scope of Works'!$H$10:$H$105,'4. Summary of Resilience Works'!$E39,'2. Scope of Works'!$I$10:$I$105,'4. Summary of Resilience Works'!AS$9)</f>
        <v>0</v>
      </c>
      <c r="AT39" s="50">
        <f>SUMIFS('2. Scope of Works'!$S$10:$S$105,'2. Scope of Works'!$H$10:$H$105,'4. Summary of Resilience Works'!$E39,'2. Scope of Works'!$I$10:$I$105,'4. Summary of Resilience Works'!AT$9)</f>
        <v>0</v>
      </c>
      <c r="AU39" s="50">
        <f>SUMIFS('2. Scope of Works'!$S$10:$S$105,'2. Scope of Works'!$H$10:$H$105,'4. Summary of Resilience Works'!$E39,'2. Scope of Works'!$I$10:$I$105,'4. Summary of Resilience Works'!AU$9)</f>
        <v>0</v>
      </c>
      <c r="AV39" s="50">
        <f>SUMIFS('2. Scope of Works'!$S$10:$S$105,'2. Scope of Works'!$H$10:$H$105,'4. Summary of Resilience Works'!$E39,'2. Scope of Works'!$I$10:$I$105,'4. Summary of Resilience Works'!AV$9)</f>
        <v>0</v>
      </c>
      <c r="AW39" s="50">
        <f>SUMIFS('2. Scope of Works'!$S$10:$S$105,'2. Scope of Works'!$H$10:$H$105,'4. Summary of Resilience Works'!$E39,'2. Scope of Works'!$I$10:$I$105,'4. Summary of Resilience Works'!AW$9)</f>
        <v>0</v>
      </c>
      <c r="AX39" s="50">
        <f>SUMIFS('2. Scope of Works'!$S$10:$S$105,'2. Scope of Works'!$H$10:$H$105,'4. Summary of Resilience Works'!$E39,'2. Scope of Works'!$I$10:$I$105,'4. Summary of Resilience Works'!AX$9)</f>
        <v>0</v>
      </c>
      <c r="AY39" s="50">
        <f>SUMIFS('2. Scope of Works'!$S$10:$S$105,'2. Scope of Works'!$H$10:$H$105,'4. Summary of Resilience Works'!$E39,'2. Scope of Works'!$I$10:$I$105,'4. Summary of Resilience Works'!AY$9)</f>
        <v>0</v>
      </c>
      <c r="AZ39" s="50">
        <f>SUMIFS('2. Scope of Works'!$S$10:$S$105,'2. Scope of Works'!$H$10:$H$105,'4. Summary of Resilience Works'!$E39,'2. Scope of Works'!$I$10:$I$105,'4. Summary of Resilience Works'!AZ$9)</f>
        <v>0</v>
      </c>
      <c r="BA39" s="50">
        <f>SUMIFS('2. Scope of Works'!$S$10:$S$105,'2. Scope of Works'!$H$10:$H$105,'4. Summary of Resilience Works'!$E39,'2. Scope of Works'!$I$10:$I$105,'4. Summary of Resilience Works'!BA$9)</f>
        <v>0</v>
      </c>
      <c r="BB39" s="50">
        <f>SUMIFS('2. Scope of Works'!$S$10:$S$105,'2. Scope of Works'!$H$10:$H$105,'4. Summary of Resilience Works'!$E39,'2. Scope of Works'!$I$10:$I$105,'4. Summary of Resilience Works'!BB$9)</f>
        <v>0</v>
      </c>
      <c r="BC39" s="50">
        <f>SUMIFS('2. Scope of Works'!$S$10:$S$105,'2. Scope of Works'!$H$10:$H$105,'4. Summary of Resilience Works'!$E39,'2. Scope of Works'!$I$10:$I$105,'4. Summary of Resilience Works'!BC$9)</f>
        <v>0</v>
      </c>
      <c r="BD39" s="50">
        <f>SUMIFS('2. Scope of Works'!$S$10:$S$105,'2. Scope of Works'!$H$10:$H$105,'4. Summary of Resilience Works'!$E39,'2. Scope of Works'!$I$10:$I$105,'4. Summary of Resilience Works'!BD$9)</f>
        <v>0</v>
      </c>
      <c r="BE39" s="50">
        <f>SUMIFS('2. Scope of Works'!$S$10:$S$105,'2. Scope of Works'!$H$10:$H$105,'4. Summary of Resilience Works'!$E39,'2. Scope of Works'!$I$10:$I$105,'4. Summary of Resilience Works'!BE$9)</f>
        <v>0</v>
      </c>
      <c r="BF39" s="50">
        <f>SUMIFS('2. Scope of Works'!$S$10:$S$105,'2. Scope of Works'!$H$10:$H$105,'4. Summary of Resilience Works'!$E39,'2. Scope of Works'!$I$10:$I$105,'4. Summary of Resilience Works'!BF$9)</f>
        <v>0</v>
      </c>
      <c r="BG39" s="50">
        <f>SUMIFS('2. Scope of Works'!$S$10:$S$105,'2. Scope of Works'!$H$10:$H$105,'4. Summary of Resilience Works'!$E39,'2. Scope of Works'!$I$10:$I$105,'4. Summary of Resilience Works'!BG$9)</f>
        <v>0</v>
      </c>
    </row>
    <row r="40" spans="3:59" s="47" customFormat="1" ht="29" x14ac:dyDescent="0.35">
      <c r="C40" s="168"/>
      <c r="D40" s="170"/>
      <c r="E40" s="1">
        <v>10.07</v>
      </c>
      <c r="F40" s="3" t="s">
        <v>264</v>
      </c>
      <c r="H40" s="48" t="str">
        <f>IF(SUMIF('2. Scope of Works'!$H$10:$H$105,'4. Summary of Resilience Works'!E40,'2. Scope of Works'!$Q$10:$Q$105)=0,"",SUMIF('2. Scope of Works'!$H$10:$H$105,'4. Summary of Resilience Works'!E40,'2. Scope of Works'!$Q$10:$Q$105))</f>
        <v/>
      </c>
      <c r="I40" s="48" t="str">
        <f>IF(SUMIF('2. Scope of Works'!$H$10:$H$105,'4. Summary of Resilience Works'!E40,'2. Scope of Works'!$R$10:$R$105)=0,"",SUMIF('2. Scope of Works'!$H$10:$H$105,'4. Summary of Resilience Works'!E40,'2. Scope of Works'!$R$10:$R$105))</f>
        <v/>
      </c>
      <c r="J40" s="48" t="str">
        <f>IF(SUMIF('2. Scope of Works'!$H$10:$H$105,'4. Summary of Resilience Works'!E40,'2. Scope of Works'!$S$10:$S$105)=0,"",SUMIF('2. Scope of Works'!$H$10:$H$105,'4. Summary of Resilience Works'!E40,'2. Scope of Works'!$S$10:$S$105))</f>
        <v/>
      </c>
      <c r="K40" s="49" t="str">
        <f>IF(SUMIFS('2. Scope of Works'!$S$10:$S$105,'2. Scope of Works'!$H$10:$H$105,$E40,'2. Scope of Works'!$P$10:$P$105,"Y")&gt;0,"Y","")</f>
        <v/>
      </c>
      <c r="O40" s="50">
        <f>SUMIFS('2. Scope of Works'!$S$10:$S$105,'2. Scope of Works'!$H$10:$H$105,'4. Summary of Resilience Works'!$E40,'2. Scope of Works'!$I$10:$I$105,'4. Summary of Resilience Works'!O$9)</f>
        <v>0</v>
      </c>
      <c r="P40" s="50">
        <f>SUMIFS('2. Scope of Works'!$S$10:$S$105,'2. Scope of Works'!$H$10:$H$105,'4. Summary of Resilience Works'!$E40,'2. Scope of Works'!$I$10:$I$105,'4. Summary of Resilience Works'!P$9)</f>
        <v>0</v>
      </c>
      <c r="Q40" s="50">
        <f>SUMIFS('2. Scope of Works'!$S$10:$S$105,'2. Scope of Works'!$H$10:$H$105,'4. Summary of Resilience Works'!$E40,'2. Scope of Works'!$I$10:$I$105,'4. Summary of Resilience Works'!Q$9)</f>
        <v>0</v>
      </c>
      <c r="R40" s="50">
        <f>SUMIFS('2. Scope of Works'!$S$10:$S$105,'2. Scope of Works'!$H$10:$H$105,'4. Summary of Resilience Works'!$E40,'2. Scope of Works'!$I$10:$I$105,'4. Summary of Resilience Works'!R$9)</f>
        <v>0</v>
      </c>
      <c r="S40" s="50">
        <f>SUMIFS('2. Scope of Works'!$S$10:$S$105,'2. Scope of Works'!$H$10:$H$105,'4. Summary of Resilience Works'!$E40,'2. Scope of Works'!$I$10:$I$105,'4. Summary of Resilience Works'!S$9)</f>
        <v>0</v>
      </c>
      <c r="T40" s="50">
        <f>SUMIFS('2. Scope of Works'!$S$10:$S$105,'2. Scope of Works'!$H$10:$H$105,'4. Summary of Resilience Works'!$E40,'2. Scope of Works'!$I$10:$I$105,'4. Summary of Resilience Works'!T$9)</f>
        <v>0</v>
      </c>
      <c r="U40" s="50">
        <f>SUMIFS('2. Scope of Works'!$S$10:$S$105,'2. Scope of Works'!$H$10:$H$105,'4. Summary of Resilience Works'!$E40,'2. Scope of Works'!$I$10:$I$105,'4. Summary of Resilience Works'!U$9)</f>
        <v>0</v>
      </c>
      <c r="V40" s="50">
        <f>SUMIFS('2. Scope of Works'!$S$10:$S$105,'2. Scope of Works'!$H$10:$H$105,'4. Summary of Resilience Works'!$E40,'2. Scope of Works'!$I$10:$I$105,'4. Summary of Resilience Works'!V$9)</f>
        <v>0</v>
      </c>
      <c r="W40" s="50">
        <f>SUMIFS('2. Scope of Works'!$S$10:$S$105,'2. Scope of Works'!$H$10:$H$105,'4. Summary of Resilience Works'!$E40,'2. Scope of Works'!$I$10:$I$105,'4. Summary of Resilience Works'!W$9)</f>
        <v>0</v>
      </c>
      <c r="X40" s="50">
        <f>SUMIFS('2. Scope of Works'!$S$10:$S$105,'2. Scope of Works'!$H$10:$H$105,'4. Summary of Resilience Works'!$E40,'2. Scope of Works'!$I$10:$I$105,'4. Summary of Resilience Works'!X$9)</f>
        <v>0</v>
      </c>
      <c r="Y40" s="50">
        <f>SUMIFS('2. Scope of Works'!$S$10:$S$105,'2. Scope of Works'!$H$10:$H$105,'4. Summary of Resilience Works'!$E40,'2. Scope of Works'!$I$10:$I$105,'4. Summary of Resilience Works'!Y$9)</f>
        <v>0</v>
      </c>
      <c r="Z40" s="50">
        <f>SUMIFS('2. Scope of Works'!$S$10:$S$105,'2. Scope of Works'!$H$10:$H$105,'4. Summary of Resilience Works'!$E40,'2. Scope of Works'!$I$10:$I$105,'4. Summary of Resilience Works'!Z$9)</f>
        <v>0</v>
      </c>
      <c r="AA40" s="50">
        <f>SUMIFS('2. Scope of Works'!$S$10:$S$105,'2. Scope of Works'!$H$10:$H$105,'4. Summary of Resilience Works'!$E40,'2. Scope of Works'!$I$10:$I$105,'4. Summary of Resilience Works'!AA$9)</f>
        <v>0</v>
      </c>
      <c r="AB40" s="50">
        <f>SUMIFS('2. Scope of Works'!$S$10:$S$105,'2. Scope of Works'!$H$10:$H$105,'4. Summary of Resilience Works'!$E40,'2. Scope of Works'!$I$10:$I$105,'4. Summary of Resilience Works'!AB$9)</f>
        <v>0</v>
      </c>
      <c r="AC40" s="50">
        <f>SUMIFS('2. Scope of Works'!$S$10:$S$105,'2. Scope of Works'!$H$10:$H$105,'4. Summary of Resilience Works'!$E40,'2. Scope of Works'!$I$10:$I$105,'4. Summary of Resilience Works'!AC$9)</f>
        <v>0</v>
      </c>
      <c r="AD40" s="50">
        <f>SUMIFS('2. Scope of Works'!$S$10:$S$105,'2. Scope of Works'!$H$10:$H$105,'4. Summary of Resilience Works'!$E40,'2. Scope of Works'!$I$10:$I$105,'4. Summary of Resilience Works'!AD$9)</f>
        <v>0</v>
      </c>
      <c r="AE40" s="50">
        <f>SUMIFS('2. Scope of Works'!$S$10:$S$105,'2. Scope of Works'!$H$10:$H$105,'4. Summary of Resilience Works'!$E40,'2. Scope of Works'!$I$10:$I$105,'4. Summary of Resilience Works'!AE$9)</f>
        <v>0</v>
      </c>
      <c r="AF40" s="50">
        <f>SUMIFS('2. Scope of Works'!$S$10:$S$105,'2. Scope of Works'!$H$10:$H$105,'4. Summary of Resilience Works'!$E40,'2. Scope of Works'!$I$10:$I$105,'4. Summary of Resilience Works'!AF$9)</f>
        <v>0</v>
      </c>
      <c r="AG40" s="50">
        <f>SUMIFS('2. Scope of Works'!$S$10:$S$105,'2. Scope of Works'!$H$10:$H$105,'4. Summary of Resilience Works'!$E40,'2. Scope of Works'!$I$10:$I$105,'4. Summary of Resilience Works'!AG$9)</f>
        <v>0</v>
      </c>
      <c r="AH40" s="50">
        <f>SUMIFS('2. Scope of Works'!$S$10:$S$105,'2. Scope of Works'!$H$10:$H$105,'4. Summary of Resilience Works'!$E40,'2. Scope of Works'!$I$10:$I$105,'4. Summary of Resilience Works'!AH$9)</f>
        <v>0</v>
      </c>
      <c r="AI40" s="50">
        <f>SUMIFS('2. Scope of Works'!$S$10:$S$105,'2. Scope of Works'!$H$10:$H$105,'4. Summary of Resilience Works'!$E40,'2. Scope of Works'!$I$10:$I$105,'4. Summary of Resilience Works'!AI$9)</f>
        <v>0</v>
      </c>
      <c r="AJ40" s="50">
        <f>SUMIFS('2. Scope of Works'!$S$10:$S$105,'2. Scope of Works'!$H$10:$H$105,'4. Summary of Resilience Works'!$E40,'2. Scope of Works'!$I$10:$I$105,'4. Summary of Resilience Works'!AJ$9)</f>
        <v>0</v>
      </c>
      <c r="AK40" s="50">
        <f>SUMIFS('2. Scope of Works'!$S$10:$S$105,'2. Scope of Works'!$H$10:$H$105,'4. Summary of Resilience Works'!$E40,'2. Scope of Works'!$I$10:$I$105,'4. Summary of Resilience Works'!AK$9)</f>
        <v>0</v>
      </c>
      <c r="AL40" s="50">
        <f>SUMIFS('2. Scope of Works'!$S$10:$S$105,'2. Scope of Works'!$H$10:$H$105,'4. Summary of Resilience Works'!$E40,'2. Scope of Works'!$I$10:$I$105,'4. Summary of Resilience Works'!AL$9)</f>
        <v>0</v>
      </c>
      <c r="AM40" s="50">
        <f>SUMIFS('2. Scope of Works'!$S$10:$S$105,'2. Scope of Works'!$H$10:$H$105,'4. Summary of Resilience Works'!$E40,'2. Scope of Works'!$I$10:$I$105,'4. Summary of Resilience Works'!AM$9)</f>
        <v>0</v>
      </c>
      <c r="AN40" s="50">
        <f>SUMIFS('2. Scope of Works'!$S$10:$S$105,'2. Scope of Works'!$H$10:$H$105,'4. Summary of Resilience Works'!$E40,'2. Scope of Works'!$I$10:$I$105,'4. Summary of Resilience Works'!AN$9)</f>
        <v>0</v>
      </c>
      <c r="AO40" s="50">
        <f>SUMIFS('2. Scope of Works'!$S$10:$S$105,'2. Scope of Works'!$H$10:$H$105,'4. Summary of Resilience Works'!$E40,'2. Scope of Works'!$I$10:$I$105,'4. Summary of Resilience Works'!AO$9)</f>
        <v>0</v>
      </c>
      <c r="AP40" s="50">
        <f>SUMIFS('2. Scope of Works'!$S$10:$S$105,'2. Scope of Works'!$H$10:$H$105,'4. Summary of Resilience Works'!$E40,'2. Scope of Works'!$I$10:$I$105,'4. Summary of Resilience Works'!AP$9)</f>
        <v>0</v>
      </c>
      <c r="AQ40" s="50">
        <f>SUMIFS('2. Scope of Works'!$S$10:$S$105,'2. Scope of Works'!$H$10:$H$105,'4. Summary of Resilience Works'!$E40,'2. Scope of Works'!$I$10:$I$105,'4. Summary of Resilience Works'!AQ$9)</f>
        <v>0</v>
      </c>
      <c r="AR40" s="50">
        <f>SUMIFS('2. Scope of Works'!$S$10:$S$105,'2. Scope of Works'!$H$10:$H$105,'4. Summary of Resilience Works'!$E40,'2. Scope of Works'!$I$10:$I$105,'4. Summary of Resilience Works'!AR$9)</f>
        <v>0</v>
      </c>
      <c r="AS40" s="50">
        <f>SUMIFS('2. Scope of Works'!$S$10:$S$105,'2. Scope of Works'!$H$10:$H$105,'4. Summary of Resilience Works'!$E40,'2. Scope of Works'!$I$10:$I$105,'4. Summary of Resilience Works'!AS$9)</f>
        <v>0</v>
      </c>
      <c r="AT40" s="50">
        <f>SUMIFS('2. Scope of Works'!$S$10:$S$105,'2. Scope of Works'!$H$10:$H$105,'4. Summary of Resilience Works'!$E40,'2. Scope of Works'!$I$10:$I$105,'4. Summary of Resilience Works'!AT$9)</f>
        <v>0</v>
      </c>
      <c r="AU40" s="50">
        <f>SUMIFS('2. Scope of Works'!$S$10:$S$105,'2. Scope of Works'!$H$10:$H$105,'4. Summary of Resilience Works'!$E40,'2. Scope of Works'!$I$10:$I$105,'4. Summary of Resilience Works'!AU$9)</f>
        <v>0</v>
      </c>
      <c r="AV40" s="50">
        <f>SUMIFS('2. Scope of Works'!$S$10:$S$105,'2. Scope of Works'!$H$10:$H$105,'4. Summary of Resilience Works'!$E40,'2. Scope of Works'!$I$10:$I$105,'4. Summary of Resilience Works'!AV$9)</f>
        <v>0</v>
      </c>
      <c r="AW40" s="50">
        <f>SUMIFS('2. Scope of Works'!$S$10:$S$105,'2. Scope of Works'!$H$10:$H$105,'4. Summary of Resilience Works'!$E40,'2. Scope of Works'!$I$10:$I$105,'4. Summary of Resilience Works'!AW$9)</f>
        <v>0</v>
      </c>
      <c r="AX40" s="50">
        <f>SUMIFS('2. Scope of Works'!$S$10:$S$105,'2. Scope of Works'!$H$10:$H$105,'4. Summary of Resilience Works'!$E40,'2. Scope of Works'!$I$10:$I$105,'4. Summary of Resilience Works'!AX$9)</f>
        <v>0</v>
      </c>
      <c r="AY40" s="50">
        <f>SUMIFS('2. Scope of Works'!$S$10:$S$105,'2. Scope of Works'!$H$10:$H$105,'4. Summary of Resilience Works'!$E40,'2. Scope of Works'!$I$10:$I$105,'4. Summary of Resilience Works'!AY$9)</f>
        <v>0</v>
      </c>
      <c r="AZ40" s="50">
        <f>SUMIFS('2. Scope of Works'!$S$10:$S$105,'2. Scope of Works'!$H$10:$H$105,'4. Summary of Resilience Works'!$E40,'2. Scope of Works'!$I$10:$I$105,'4. Summary of Resilience Works'!AZ$9)</f>
        <v>0</v>
      </c>
      <c r="BA40" s="50">
        <f>SUMIFS('2. Scope of Works'!$S$10:$S$105,'2. Scope of Works'!$H$10:$H$105,'4. Summary of Resilience Works'!$E40,'2. Scope of Works'!$I$10:$I$105,'4. Summary of Resilience Works'!BA$9)</f>
        <v>0</v>
      </c>
      <c r="BB40" s="50">
        <f>SUMIFS('2. Scope of Works'!$S$10:$S$105,'2. Scope of Works'!$H$10:$H$105,'4. Summary of Resilience Works'!$E40,'2. Scope of Works'!$I$10:$I$105,'4. Summary of Resilience Works'!BB$9)</f>
        <v>0</v>
      </c>
      <c r="BC40" s="50">
        <f>SUMIFS('2. Scope of Works'!$S$10:$S$105,'2. Scope of Works'!$H$10:$H$105,'4. Summary of Resilience Works'!$E40,'2. Scope of Works'!$I$10:$I$105,'4. Summary of Resilience Works'!BC$9)</f>
        <v>0</v>
      </c>
      <c r="BD40" s="50">
        <f>SUMIFS('2. Scope of Works'!$S$10:$S$105,'2. Scope of Works'!$H$10:$H$105,'4. Summary of Resilience Works'!$E40,'2. Scope of Works'!$I$10:$I$105,'4. Summary of Resilience Works'!BD$9)</f>
        <v>0</v>
      </c>
      <c r="BE40" s="50">
        <f>SUMIFS('2. Scope of Works'!$S$10:$S$105,'2. Scope of Works'!$H$10:$H$105,'4. Summary of Resilience Works'!$E40,'2. Scope of Works'!$I$10:$I$105,'4. Summary of Resilience Works'!BE$9)</f>
        <v>0</v>
      </c>
      <c r="BF40" s="50">
        <f>SUMIFS('2. Scope of Works'!$S$10:$S$105,'2. Scope of Works'!$H$10:$H$105,'4. Summary of Resilience Works'!$E40,'2. Scope of Works'!$I$10:$I$105,'4. Summary of Resilience Works'!BF$9)</f>
        <v>0</v>
      </c>
      <c r="BG40" s="50">
        <f>SUMIFS('2. Scope of Works'!$S$10:$S$105,'2. Scope of Works'!$H$10:$H$105,'4. Summary of Resilience Works'!$E40,'2. Scope of Works'!$I$10:$I$105,'4. Summary of Resilience Works'!BG$9)</f>
        <v>0</v>
      </c>
    </row>
    <row r="41" spans="3:59" s="47" customFormat="1" ht="15" customHeight="1" x14ac:dyDescent="0.35">
      <c r="C41" s="167" t="s">
        <v>265</v>
      </c>
      <c r="D41" s="169" t="s">
        <v>266</v>
      </c>
      <c r="E41" s="1">
        <v>11.01</v>
      </c>
      <c r="F41" s="3" t="s">
        <v>267</v>
      </c>
      <c r="H41" s="48" t="str">
        <f>IF(SUMIF('2. Scope of Works'!$H$10:$H$105,'4. Summary of Resilience Works'!E41,'2. Scope of Works'!$Q$10:$Q$105)=0,"",SUMIF('2. Scope of Works'!$H$10:$H$105,'4. Summary of Resilience Works'!E41,'2. Scope of Works'!$Q$10:$Q$105))</f>
        <v/>
      </c>
      <c r="I41" s="48" t="str">
        <f>IF(SUMIF('2. Scope of Works'!$H$10:$H$105,'4. Summary of Resilience Works'!E41,'2. Scope of Works'!$R$10:$R$105)=0,"",SUMIF('2. Scope of Works'!$H$10:$H$105,'4. Summary of Resilience Works'!E41,'2. Scope of Works'!$R$10:$R$105))</f>
        <v/>
      </c>
      <c r="J41" s="48" t="str">
        <f>IF(SUMIF('2. Scope of Works'!$H$10:$H$105,'4. Summary of Resilience Works'!E41,'2. Scope of Works'!$S$10:$S$105)=0,"",SUMIF('2. Scope of Works'!$H$10:$H$105,'4. Summary of Resilience Works'!E41,'2. Scope of Works'!$S$10:$S$105))</f>
        <v/>
      </c>
      <c r="K41" s="49" t="str">
        <f>IF(SUMIFS('2. Scope of Works'!$S$10:$S$105,'2. Scope of Works'!$H$10:$H$105,$E41,'2. Scope of Works'!$P$10:$P$105,"Y")&gt;0,"Y","")</f>
        <v/>
      </c>
      <c r="O41" s="50">
        <f>SUMIFS('2. Scope of Works'!$S$10:$S$105,'2. Scope of Works'!$H$10:$H$105,'4. Summary of Resilience Works'!$E41,'2. Scope of Works'!$I$10:$I$105,'4. Summary of Resilience Works'!O$9)</f>
        <v>0</v>
      </c>
      <c r="P41" s="50">
        <f>SUMIFS('2. Scope of Works'!$S$10:$S$105,'2. Scope of Works'!$H$10:$H$105,'4. Summary of Resilience Works'!$E41,'2. Scope of Works'!$I$10:$I$105,'4. Summary of Resilience Works'!P$9)</f>
        <v>0</v>
      </c>
      <c r="Q41" s="50">
        <f>SUMIFS('2. Scope of Works'!$S$10:$S$105,'2. Scope of Works'!$H$10:$H$105,'4. Summary of Resilience Works'!$E41,'2. Scope of Works'!$I$10:$I$105,'4. Summary of Resilience Works'!Q$9)</f>
        <v>0</v>
      </c>
      <c r="R41" s="50">
        <f>SUMIFS('2. Scope of Works'!$S$10:$S$105,'2. Scope of Works'!$H$10:$H$105,'4. Summary of Resilience Works'!$E41,'2. Scope of Works'!$I$10:$I$105,'4. Summary of Resilience Works'!R$9)</f>
        <v>0</v>
      </c>
      <c r="S41" s="50">
        <f>SUMIFS('2. Scope of Works'!$S$10:$S$105,'2. Scope of Works'!$H$10:$H$105,'4. Summary of Resilience Works'!$E41,'2. Scope of Works'!$I$10:$I$105,'4. Summary of Resilience Works'!S$9)</f>
        <v>0</v>
      </c>
      <c r="T41" s="50">
        <f>SUMIFS('2. Scope of Works'!$S$10:$S$105,'2. Scope of Works'!$H$10:$H$105,'4. Summary of Resilience Works'!$E41,'2. Scope of Works'!$I$10:$I$105,'4. Summary of Resilience Works'!T$9)</f>
        <v>0</v>
      </c>
      <c r="U41" s="50">
        <f>SUMIFS('2. Scope of Works'!$S$10:$S$105,'2. Scope of Works'!$H$10:$H$105,'4. Summary of Resilience Works'!$E41,'2. Scope of Works'!$I$10:$I$105,'4. Summary of Resilience Works'!U$9)</f>
        <v>0</v>
      </c>
      <c r="V41" s="50">
        <f>SUMIFS('2. Scope of Works'!$S$10:$S$105,'2. Scope of Works'!$H$10:$H$105,'4. Summary of Resilience Works'!$E41,'2. Scope of Works'!$I$10:$I$105,'4. Summary of Resilience Works'!V$9)</f>
        <v>0</v>
      </c>
      <c r="W41" s="50">
        <f>SUMIFS('2. Scope of Works'!$S$10:$S$105,'2. Scope of Works'!$H$10:$H$105,'4. Summary of Resilience Works'!$E41,'2. Scope of Works'!$I$10:$I$105,'4. Summary of Resilience Works'!W$9)</f>
        <v>0</v>
      </c>
      <c r="X41" s="50">
        <f>SUMIFS('2. Scope of Works'!$S$10:$S$105,'2. Scope of Works'!$H$10:$H$105,'4. Summary of Resilience Works'!$E41,'2. Scope of Works'!$I$10:$I$105,'4. Summary of Resilience Works'!X$9)</f>
        <v>0</v>
      </c>
      <c r="Y41" s="50">
        <f>SUMIFS('2. Scope of Works'!$S$10:$S$105,'2. Scope of Works'!$H$10:$H$105,'4. Summary of Resilience Works'!$E41,'2. Scope of Works'!$I$10:$I$105,'4. Summary of Resilience Works'!Y$9)</f>
        <v>0</v>
      </c>
      <c r="Z41" s="50">
        <f>SUMIFS('2. Scope of Works'!$S$10:$S$105,'2. Scope of Works'!$H$10:$H$105,'4. Summary of Resilience Works'!$E41,'2. Scope of Works'!$I$10:$I$105,'4. Summary of Resilience Works'!Z$9)</f>
        <v>0</v>
      </c>
      <c r="AA41" s="50">
        <f>SUMIFS('2. Scope of Works'!$S$10:$S$105,'2. Scope of Works'!$H$10:$H$105,'4. Summary of Resilience Works'!$E41,'2. Scope of Works'!$I$10:$I$105,'4. Summary of Resilience Works'!AA$9)</f>
        <v>0</v>
      </c>
      <c r="AB41" s="50">
        <f>SUMIFS('2. Scope of Works'!$S$10:$S$105,'2. Scope of Works'!$H$10:$H$105,'4. Summary of Resilience Works'!$E41,'2. Scope of Works'!$I$10:$I$105,'4. Summary of Resilience Works'!AB$9)</f>
        <v>0</v>
      </c>
      <c r="AC41" s="50">
        <f>SUMIFS('2. Scope of Works'!$S$10:$S$105,'2. Scope of Works'!$H$10:$H$105,'4. Summary of Resilience Works'!$E41,'2. Scope of Works'!$I$10:$I$105,'4. Summary of Resilience Works'!AC$9)</f>
        <v>0</v>
      </c>
      <c r="AD41" s="50">
        <f>SUMIFS('2. Scope of Works'!$S$10:$S$105,'2. Scope of Works'!$H$10:$H$105,'4. Summary of Resilience Works'!$E41,'2. Scope of Works'!$I$10:$I$105,'4. Summary of Resilience Works'!AD$9)</f>
        <v>0</v>
      </c>
      <c r="AE41" s="50">
        <f>SUMIFS('2. Scope of Works'!$S$10:$S$105,'2. Scope of Works'!$H$10:$H$105,'4. Summary of Resilience Works'!$E41,'2. Scope of Works'!$I$10:$I$105,'4. Summary of Resilience Works'!AE$9)</f>
        <v>0</v>
      </c>
      <c r="AF41" s="50">
        <f>SUMIFS('2. Scope of Works'!$S$10:$S$105,'2. Scope of Works'!$H$10:$H$105,'4. Summary of Resilience Works'!$E41,'2. Scope of Works'!$I$10:$I$105,'4. Summary of Resilience Works'!AF$9)</f>
        <v>0</v>
      </c>
      <c r="AG41" s="50">
        <f>SUMIFS('2. Scope of Works'!$S$10:$S$105,'2. Scope of Works'!$H$10:$H$105,'4. Summary of Resilience Works'!$E41,'2. Scope of Works'!$I$10:$I$105,'4. Summary of Resilience Works'!AG$9)</f>
        <v>0</v>
      </c>
      <c r="AH41" s="50">
        <f>SUMIFS('2. Scope of Works'!$S$10:$S$105,'2. Scope of Works'!$H$10:$H$105,'4. Summary of Resilience Works'!$E41,'2. Scope of Works'!$I$10:$I$105,'4. Summary of Resilience Works'!AH$9)</f>
        <v>0</v>
      </c>
      <c r="AI41" s="50">
        <f>SUMIFS('2. Scope of Works'!$S$10:$S$105,'2. Scope of Works'!$H$10:$H$105,'4. Summary of Resilience Works'!$E41,'2. Scope of Works'!$I$10:$I$105,'4. Summary of Resilience Works'!AI$9)</f>
        <v>0</v>
      </c>
      <c r="AJ41" s="50">
        <f>SUMIFS('2. Scope of Works'!$S$10:$S$105,'2. Scope of Works'!$H$10:$H$105,'4. Summary of Resilience Works'!$E41,'2. Scope of Works'!$I$10:$I$105,'4. Summary of Resilience Works'!AJ$9)</f>
        <v>0</v>
      </c>
      <c r="AK41" s="50">
        <f>SUMIFS('2. Scope of Works'!$S$10:$S$105,'2. Scope of Works'!$H$10:$H$105,'4. Summary of Resilience Works'!$E41,'2. Scope of Works'!$I$10:$I$105,'4. Summary of Resilience Works'!AK$9)</f>
        <v>0</v>
      </c>
      <c r="AL41" s="50">
        <f>SUMIFS('2. Scope of Works'!$S$10:$S$105,'2. Scope of Works'!$H$10:$H$105,'4. Summary of Resilience Works'!$E41,'2. Scope of Works'!$I$10:$I$105,'4. Summary of Resilience Works'!AL$9)</f>
        <v>0</v>
      </c>
      <c r="AM41" s="50">
        <f>SUMIFS('2. Scope of Works'!$S$10:$S$105,'2. Scope of Works'!$H$10:$H$105,'4. Summary of Resilience Works'!$E41,'2. Scope of Works'!$I$10:$I$105,'4. Summary of Resilience Works'!AM$9)</f>
        <v>0</v>
      </c>
      <c r="AN41" s="50">
        <f>SUMIFS('2. Scope of Works'!$S$10:$S$105,'2. Scope of Works'!$H$10:$H$105,'4. Summary of Resilience Works'!$E41,'2. Scope of Works'!$I$10:$I$105,'4. Summary of Resilience Works'!AN$9)</f>
        <v>0</v>
      </c>
      <c r="AO41" s="50">
        <f>SUMIFS('2. Scope of Works'!$S$10:$S$105,'2. Scope of Works'!$H$10:$H$105,'4. Summary of Resilience Works'!$E41,'2. Scope of Works'!$I$10:$I$105,'4. Summary of Resilience Works'!AO$9)</f>
        <v>0</v>
      </c>
      <c r="AP41" s="50">
        <f>SUMIFS('2. Scope of Works'!$S$10:$S$105,'2. Scope of Works'!$H$10:$H$105,'4. Summary of Resilience Works'!$E41,'2. Scope of Works'!$I$10:$I$105,'4. Summary of Resilience Works'!AP$9)</f>
        <v>0</v>
      </c>
      <c r="AQ41" s="50">
        <f>SUMIFS('2. Scope of Works'!$S$10:$S$105,'2. Scope of Works'!$H$10:$H$105,'4. Summary of Resilience Works'!$E41,'2. Scope of Works'!$I$10:$I$105,'4. Summary of Resilience Works'!AQ$9)</f>
        <v>0</v>
      </c>
      <c r="AR41" s="50">
        <f>SUMIFS('2. Scope of Works'!$S$10:$S$105,'2. Scope of Works'!$H$10:$H$105,'4. Summary of Resilience Works'!$E41,'2. Scope of Works'!$I$10:$I$105,'4. Summary of Resilience Works'!AR$9)</f>
        <v>0</v>
      </c>
      <c r="AS41" s="50">
        <f>SUMIFS('2. Scope of Works'!$S$10:$S$105,'2. Scope of Works'!$H$10:$H$105,'4. Summary of Resilience Works'!$E41,'2. Scope of Works'!$I$10:$I$105,'4. Summary of Resilience Works'!AS$9)</f>
        <v>0</v>
      </c>
      <c r="AT41" s="50">
        <f>SUMIFS('2. Scope of Works'!$S$10:$S$105,'2. Scope of Works'!$H$10:$H$105,'4. Summary of Resilience Works'!$E41,'2. Scope of Works'!$I$10:$I$105,'4. Summary of Resilience Works'!AT$9)</f>
        <v>0</v>
      </c>
      <c r="AU41" s="50">
        <f>SUMIFS('2. Scope of Works'!$S$10:$S$105,'2. Scope of Works'!$H$10:$H$105,'4. Summary of Resilience Works'!$E41,'2. Scope of Works'!$I$10:$I$105,'4. Summary of Resilience Works'!AU$9)</f>
        <v>0</v>
      </c>
      <c r="AV41" s="50">
        <f>SUMIFS('2. Scope of Works'!$S$10:$S$105,'2. Scope of Works'!$H$10:$H$105,'4. Summary of Resilience Works'!$E41,'2. Scope of Works'!$I$10:$I$105,'4. Summary of Resilience Works'!AV$9)</f>
        <v>0</v>
      </c>
      <c r="AW41" s="50">
        <f>SUMIFS('2. Scope of Works'!$S$10:$S$105,'2. Scope of Works'!$H$10:$H$105,'4. Summary of Resilience Works'!$E41,'2. Scope of Works'!$I$10:$I$105,'4. Summary of Resilience Works'!AW$9)</f>
        <v>0</v>
      </c>
      <c r="AX41" s="50">
        <f>SUMIFS('2. Scope of Works'!$S$10:$S$105,'2. Scope of Works'!$H$10:$H$105,'4. Summary of Resilience Works'!$E41,'2. Scope of Works'!$I$10:$I$105,'4. Summary of Resilience Works'!AX$9)</f>
        <v>0</v>
      </c>
      <c r="AY41" s="50">
        <f>SUMIFS('2. Scope of Works'!$S$10:$S$105,'2. Scope of Works'!$H$10:$H$105,'4. Summary of Resilience Works'!$E41,'2. Scope of Works'!$I$10:$I$105,'4. Summary of Resilience Works'!AY$9)</f>
        <v>0</v>
      </c>
      <c r="AZ41" s="50">
        <f>SUMIFS('2. Scope of Works'!$S$10:$S$105,'2. Scope of Works'!$H$10:$H$105,'4. Summary of Resilience Works'!$E41,'2. Scope of Works'!$I$10:$I$105,'4. Summary of Resilience Works'!AZ$9)</f>
        <v>0</v>
      </c>
      <c r="BA41" s="50">
        <f>SUMIFS('2. Scope of Works'!$S$10:$S$105,'2. Scope of Works'!$H$10:$H$105,'4. Summary of Resilience Works'!$E41,'2. Scope of Works'!$I$10:$I$105,'4. Summary of Resilience Works'!BA$9)</f>
        <v>0</v>
      </c>
      <c r="BB41" s="50">
        <f>SUMIFS('2. Scope of Works'!$S$10:$S$105,'2. Scope of Works'!$H$10:$H$105,'4. Summary of Resilience Works'!$E41,'2. Scope of Works'!$I$10:$I$105,'4. Summary of Resilience Works'!BB$9)</f>
        <v>0</v>
      </c>
      <c r="BC41" s="50">
        <f>SUMIFS('2. Scope of Works'!$S$10:$S$105,'2. Scope of Works'!$H$10:$H$105,'4. Summary of Resilience Works'!$E41,'2. Scope of Works'!$I$10:$I$105,'4. Summary of Resilience Works'!BC$9)</f>
        <v>0</v>
      </c>
      <c r="BD41" s="50">
        <f>SUMIFS('2. Scope of Works'!$S$10:$S$105,'2. Scope of Works'!$H$10:$H$105,'4. Summary of Resilience Works'!$E41,'2. Scope of Works'!$I$10:$I$105,'4. Summary of Resilience Works'!BD$9)</f>
        <v>0</v>
      </c>
      <c r="BE41" s="50">
        <f>SUMIFS('2. Scope of Works'!$S$10:$S$105,'2. Scope of Works'!$H$10:$H$105,'4. Summary of Resilience Works'!$E41,'2. Scope of Works'!$I$10:$I$105,'4. Summary of Resilience Works'!BE$9)</f>
        <v>0</v>
      </c>
      <c r="BF41" s="50">
        <f>SUMIFS('2. Scope of Works'!$S$10:$S$105,'2. Scope of Works'!$H$10:$H$105,'4. Summary of Resilience Works'!$E41,'2. Scope of Works'!$I$10:$I$105,'4. Summary of Resilience Works'!BF$9)</f>
        <v>0</v>
      </c>
      <c r="BG41" s="50">
        <f>SUMIFS('2. Scope of Works'!$S$10:$S$105,'2. Scope of Works'!$H$10:$H$105,'4. Summary of Resilience Works'!$E41,'2. Scope of Works'!$I$10:$I$105,'4. Summary of Resilience Works'!BG$9)</f>
        <v>0</v>
      </c>
    </row>
    <row r="42" spans="3:59" s="47" customFormat="1" x14ac:dyDescent="0.35">
      <c r="C42" s="168"/>
      <c r="D42" s="170"/>
      <c r="E42" s="1">
        <v>11.02</v>
      </c>
      <c r="F42" s="3" t="s">
        <v>268</v>
      </c>
      <c r="H42" s="48" t="str">
        <f>IF(SUMIF('2. Scope of Works'!$H$10:$H$105,'4. Summary of Resilience Works'!E42,'2. Scope of Works'!$Q$10:$Q$105)=0,"",SUMIF('2. Scope of Works'!$H$10:$H$105,'4. Summary of Resilience Works'!E42,'2. Scope of Works'!$Q$10:$Q$105))</f>
        <v/>
      </c>
      <c r="I42" s="48" t="str">
        <f>IF(SUMIF('2. Scope of Works'!$H$10:$H$105,'4. Summary of Resilience Works'!E42,'2. Scope of Works'!$R$10:$R$105)=0,"",SUMIF('2. Scope of Works'!$H$10:$H$105,'4. Summary of Resilience Works'!E42,'2. Scope of Works'!$R$10:$R$105))</f>
        <v/>
      </c>
      <c r="J42" s="48" t="str">
        <f>IF(SUMIF('2. Scope of Works'!$H$10:$H$105,'4. Summary of Resilience Works'!E42,'2. Scope of Works'!$S$10:$S$105)=0,"",SUMIF('2. Scope of Works'!$H$10:$H$105,'4. Summary of Resilience Works'!E42,'2. Scope of Works'!$S$10:$S$105))</f>
        <v/>
      </c>
      <c r="K42" s="49" t="str">
        <f>IF(SUMIFS('2. Scope of Works'!$S$10:$S$105,'2. Scope of Works'!$H$10:$H$105,$E42,'2. Scope of Works'!$P$10:$P$105,"Y")&gt;0,"Y","")</f>
        <v/>
      </c>
      <c r="O42" s="50">
        <f>SUMIFS('2. Scope of Works'!$S$10:$S$105,'2. Scope of Works'!$H$10:$H$105,'4. Summary of Resilience Works'!$E42,'2. Scope of Works'!$I$10:$I$105,'4. Summary of Resilience Works'!O$9)</f>
        <v>0</v>
      </c>
      <c r="P42" s="50">
        <f>SUMIFS('2. Scope of Works'!$S$10:$S$105,'2. Scope of Works'!$H$10:$H$105,'4. Summary of Resilience Works'!$E42,'2. Scope of Works'!$I$10:$I$105,'4. Summary of Resilience Works'!P$9)</f>
        <v>0</v>
      </c>
      <c r="Q42" s="50">
        <f>SUMIFS('2. Scope of Works'!$S$10:$S$105,'2. Scope of Works'!$H$10:$H$105,'4. Summary of Resilience Works'!$E42,'2. Scope of Works'!$I$10:$I$105,'4. Summary of Resilience Works'!Q$9)</f>
        <v>0</v>
      </c>
      <c r="R42" s="50">
        <f>SUMIFS('2. Scope of Works'!$S$10:$S$105,'2. Scope of Works'!$H$10:$H$105,'4. Summary of Resilience Works'!$E42,'2. Scope of Works'!$I$10:$I$105,'4. Summary of Resilience Works'!R$9)</f>
        <v>0</v>
      </c>
      <c r="S42" s="50">
        <f>SUMIFS('2. Scope of Works'!$S$10:$S$105,'2. Scope of Works'!$H$10:$H$105,'4. Summary of Resilience Works'!$E42,'2. Scope of Works'!$I$10:$I$105,'4. Summary of Resilience Works'!S$9)</f>
        <v>0</v>
      </c>
      <c r="T42" s="50">
        <f>SUMIFS('2. Scope of Works'!$S$10:$S$105,'2. Scope of Works'!$H$10:$H$105,'4. Summary of Resilience Works'!$E42,'2. Scope of Works'!$I$10:$I$105,'4. Summary of Resilience Works'!T$9)</f>
        <v>0</v>
      </c>
      <c r="U42" s="50">
        <f>SUMIFS('2. Scope of Works'!$S$10:$S$105,'2. Scope of Works'!$H$10:$H$105,'4. Summary of Resilience Works'!$E42,'2. Scope of Works'!$I$10:$I$105,'4. Summary of Resilience Works'!U$9)</f>
        <v>0</v>
      </c>
      <c r="V42" s="50">
        <f>SUMIFS('2. Scope of Works'!$S$10:$S$105,'2. Scope of Works'!$H$10:$H$105,'4. Summary of Resilience Works'!$E42,'2. Scope of Works'!$I$10:$I$105,'4. Summary of Resilience Works'!V$9)</f>
        <v>0</v>
      </c>
      <c r="W42" s="50">
        <f>SUMIFS('2. Scope of Works'!$S$10:$S$105,'2. Scope of Works'!$H$10:$H$105,'4. Summary of Resilience Works'!$E42,'2. Scope of Works'!$I$10:$I$105,'4. Summary of Resilience Works'!W$9)</f>
        <v>0</v>
      </c>
      <c r="X42" s="50">
        <f>SUMIFS('2. Scope of Works'!$S$10:$S$105,'2. Scope of Works'!$H$10:$H$105,'4. Summary of Resilience Works'!$E42,'2. Scope of Works'!$I$10:$I$105,'4. Summary of Resilience Works'!X$9)</f>
        <v>0</v>
      </c>
      <c r="Y42" s="50">
        <f>SUMIFS('2. Scope of Works'!$S$10:$S$105,'2. Scope of Works'!$H$10:$H$105,'4. Summary of Resilience Works'!$E42,'2. Scope of Works'!$I$10:$I$105,'4. Summary of Resilience Works'!Y$9)</f>
        <v>0</v>
      </c>
      <c r="Z42" s="50">
        <f>SUMIFS('2. Scope of Works'!$S$10:$S$105,'2. Scope of Works'!$H$10:$H$105,'4. Summary of Resilience Works'!$E42,'2. Scope of Works'!$I$10:$I$105,'4. Summary of Resilience Works'!Z$9)</f>
        <v>0</v>
      </c>
      <c r="AA42" s="50">
        <f>SUMIFS('2. Scope of Works'!$S$10:$S$105,'2. Scope of Works'!$H$10:$H$105,'4. Summary of Resilience Works'!$E42,'2. Scope of Works'!$I$10:$I$105,'4. Summary of Resilience Works'!AA$9)</f>
        <v>0</v>
      </c>
      <c r="AB42" s="50">
        <f>SUMIFS('2. Scope of Works'!$S$10:$S$105,'2. Scope of Works'!$H$10:$H$105,'4. Summary of Resilience Works'!$E42,'2. Scope of Works'!$I$10:$I$105,'4. Summary of Resilience Works'!AB$9)</f>
        <v>0</v>
      </c>
      <c r="AC42" s="50">
        <f>SUMIFS('2. Scope of Works'!$S$10:$S$105,'2. Scope of Works'!$H$10:$H$105,'4. Summary of Resilience Works'!$E42,'2. Scope of Works'!$I$10:$I$105,'4. Summary of Resilience Works'!AC$9)</f>
        <v>0</v>
      </c>
      <c r="AD42" s="50">
        <f>SUMIFS('2. Scope of Works'!$S$10:$S$105,'2. Scope of Works'!$H$10:$H$105,'4. Summary of Resilience Works'!$E42,'2. Scope of Works'!$I$10:$I$105,'4. Summary of Resilience Works'!AD$9)</f>
        <v>0</v>
      </c>
      <c r="AE42" s="50">
        <f>SUMIFS('2. Scope of Works'!$S$10:$S$105,'2. Scope of Works'!$H$10:$H$105,'4. Summary of Resilience Works'!$E42,'2. Scope of Works'!$I$10:$I$105,'4. Summary of Resilience Works'!AE$9)</f>
        <v>0</v>
      </c>
      <c r="AF42" s="50">
        <f>SUMIFS('2. Scope of Works'!$S$10:$S$105,'2. Scope of Works'!$H$10:$H$105,'4. Summary of Resilience Works'!$E42,'2. Scope of Works'!$I$10:$I$105,'4. Summary of Resilience Works'!AF$9)</f>
        <v>0</v>
      </c>
      <c r="AG42" s="50">
        <f>SUMIFS('2. Scope of Works'!$S$10:$S$105,'2. Scope of Works'!$H$10:$H$105,'4. Summary of Resilience Works'!$E42,'2. Scope of Works'!$I$10:$I$105,'4. Summary of Resilience Works'!AG$9)</f>
        <v>0</v>
      </c>
      <c r="AH42" s="50">
        <f>SUMIFS('2. Scope of Works'!$S$10:$S$105,'2. Scope of Works'!$H$10:$H$105,'4. Summary of Resilience Works'!$E42,'2. Scope of Works'!$I$10:$I$105,'4. Summary of Resilience Works'!AH$9)</f>
        <v>0</v>
      </c>
      <c r="AI42" s="50">
        <f>SUMIFS('2. Scope of Works'!$S$10:$S$105,'2. Scope of Works'!$H$10:$H$105,'4. Summary of Resilience Works'!$E42,'2. Scope of Works'!$I$10:$I$105,'4. Summary of Resilience Works'!AI$9)</f>
        <v>0</v>
      </c>
      <c r="AJ42" s="50">
        <f>SUMIFS('2. Scope of Works'!$S$10:$S$105,'2. Scope of Works'!$H$10:$H$105,'4. Summary of Resilience Works'!$E42,'2. Scope of Works'!$I$10:$I$105,'4. Summary of Resilience Works'!AJ$9)</f>
        <v>0</v>
      </c>
      <c r="AK42" s="50">
        <f>SUMIFS('2. Scope of Works'!$S$10:$S$105,'2. Scope of Works'!$H$10:$H$105,'4. Summary of Resilience Works'!$E42,'2. Scope of Works'!$I$10:$I$105,'4. Summary of Resilience Works'!AK$9)</f>
        <v>0</v>
      </c>
      <c r="AL42" s="50">
        <f>SUMIFS('2. Scope of Works'!$S$10:$S$105,'2. Scope of Works'!$H$10:$H$105,'4. Summary of Resilience Works'!$E42,'2. Scope of Works'!$I$10:$I$105,'4. Summary of Resilience Works'!AL$9)</f>
        <v>0</v>
      </c>
      <c r="AM42" s="50">
        <f>SUMIFS('2. Scope of Works'!$S$10:$S$105,'2. Scope of Works'!$H$10:$H$105,'4. Summary of Resilience Works'!$E42,'2. Scope of Works'!$I$10:$I$105,'4. Summary of Resilience Works'!AM$9)</f>
        <v>0</v>
      </c>
      <c r="AN42" s="50">
        <f>SUMIFS('2. Scope of Works'!$S$10:$S$105,'2. Scope of Works'!$H$10:$H$105,'4. Summary of Resilience Works'!$E42,'2. Scope of Works'!$I$10:$I$105,'4. Summary of Resilience Works'!AN$9)</f>
        <v>0</v>
      </c>
      <c r="AO42" s="50">
        <f>SUMIFS('2. Scope of Works'!$S$10:$S$105,'2. Scope of Works'!$H$10:$H$105,'4. Summary of Resilience Works'!$E42,'2. Scope of Works'!$I$10:$I$105,'4. Summary of Resilience Works'!AO$9)</f>
        <v>0</v>
      </c>
      <c r="AP42" s="50">
        <f>SUMIFS('2. Scope of Works'!$S$10:$S$105,'2. Scope of Works'!$H$10:$H$105,'4. Summary of Resilience Works'!$E42,'2. Scope of Works'!$I$10:$I$105,'4. Summary of Resilience Works'!AP$9)</f>
        <v>0</v>
      </c>
      <c r="AQ42" s="50">
        <f>SUMIFS('2. Scope of Works'!$S$10:$S$105,'2. Scope of Works'!$H$10:$H$105,'4. Summary of Resilience Works'!$E42,'2. Scope of Works'!$I$10:$I$105,'4. Summary of Resilience Works'!AQ$9)</f>
        <v>0</v>
      </c>
      <c r="AR42" s="50">
        <f>SUMIFS('2. Scope of Works'!$S$10:$S$105,'2. Scope of Works'!$H$10:$H$105,'4. Summary of Resilience Works'!$E42,'2. Scope of Works'!$I$10:$I$105,'4. Summary of Resilience Works'!AR$9)</f>
        <v>0</v>
      </c>
      <c r="AS42" s="50">
        <f>SUMIFS('2. Scope of Works'!$S$10:$S$105,'2. Scope of Works'!$H$10:$H$105,'4. Summary of Resilience Works'!$E42,'2. Scope of Works'!$I$10:$I$105,'4. Summary of Resilience Works'!AS$9)</f>
        <v>0</v>
      </c>
      <c r="AT42" s="50">
        <f>SUMIFS('2. Scope of Works'!$S$10:$S$105,'2. Scope of Works'!$H$10:$H$105,'4. Summary of Resilience Works'!$E42,'2. Scope of Works'!$I$10:$I$105,'4. Summary of Resilience Works'!AT$9)</f>
        <v>0</v>
      </c>
      <c r="AU42" s="50">
        <f>SUMIFS('2. Scope of Works'!$S$10:$S$105,'2. Scope of Works'!$H$10:$H$105,'4. Summary of Resilience Works'!$E42,'2. Scope of Works'!$I$10:$I$105,'4. Summary of Resilience Works'!AU$9)</f>
        <v>0</v>
      </c>
      <c r="AV42" s="50">
        <f>SUMIFS('2. Scope of Works'!$S$10:$S$105,'2. Scope of Works'!$H$10:$H$105,'4. Summary of Resilience Works'!$E42,'2. Scope of Works'!$I$10:$I$105,'4. Summary of Resilience Works'!AV$9)</f>
        <v>0</v>
      </c>
      <c r="AW42" s="50">
        <f>SUMIFS('2. Scope of Works'!$S$10:$S$105,'2. Scope of Works'!$H$10:$H$105,'4. Summary of Resilience Works'!$E42,'2. Scope of Works'!$I$10:$I$105,'4. Summary of Resilience Works'!AW$9)</f>
        <v>0</v>
      </c>
      <c r="AX42" s="50">
        <f>SUMIFS('2. Scope of Works'!$S$10:$S$105,'2. Scope of Works'!$H$10:$H$105,'4. Summary of Resilience Works'!$E42,'2. Scope of Works'!$I$10:$I$105,'4. Summary of Resilience Works'!AX$9)</f>
        <v>0</v>
      </c>
      <c r="AY42" s="50">
        <f>SUMIFS('2. Scope of Works'!$S$10:$S$105,'2. Scope of Works'!$H$10:$H$105,'4. Summary of Resilience Works'!$E42,'2. Scope of Works'!$I$10:$I$105,'4. Summary of Resilience Works'!AY$9)</f>
        <v>0</v>
      </c>
      <c r="AZ42" s="50">
        <f>SUMIFS('2. Scope of Works'!$S$10:$S$105,'2. Scope of Works'!$H$10:$H$105,'4. Summary of Resilience Works'!$E42,'2. Scope of Works'!$I$10:$I$105,'4. Summary of Resilience Works'!AZ$9)</f>
        <v>0</v>
      </c>
      <c r="BA42" s="50">
        <f>SUMIFS('2. Scope of Works'!$S$10:$S$105,'2. Scope of Works'!$H$10:$H$105,'4. Summary of Resilience Works'!$E42,'2. Scope of Works'!$I$10:$I$105,'4. Summary of Resilience Works'!BA$9)</f>
        <v>0</v>
      </c>
      <c r="BB42" s="50">
        <f>SUMIFS('2. Scope of Works'!$S$10:$S$105,'2. Scope of Works'!$H$10:$H$105,'4. Summary of Resilience Works'!$E42,'2. Scope of Works'!$I$10:$I$105,'4. Summary of Resilience Works'!BB$9)</f>
        <v>0</v>
      </c>
      <c r="BC42" s="50">
        <f>SUMIFS('2. Scope of Works'!$S$10:$S$105,'2. Scope of Works'!$H$10:$H$105,'4. Summary of Resilience Works'!$E42,'2. Scope of Works'!$I$10:$I$105,'4. Summary of Resilience Works'!BC$9)</f>
        <v>0</v>
      </c>
      <c r="BD42" s="50">
        <f>SUMIFS('2. Scope of Works'!$S$10:$S$105,'2. Scope of Works'!$H$10:$H$105,'4. Summary of Resilience Works'!$E42,'2. Scope of Works'!$I$10:$I$105,'4. Summary of Resilience Works'!BD$9)</f>
        <v>0</v>
      </c>
      <c r="BE42" s="50">
        <f>SUMIFS('2. Scope of Works'!$S$10:$S$105,'2. Scope of Works'!$H$10:$H$105,'4. Summary of Resilience Works'!$E42,'2. Scope of Works'!$I$10:$I$105,'4. Summary of Resilience Works'!BE$9)</f>
        <v>0</v>
      </c>
      <c r="BF42" s="50">
        <f>SUMIFS('2. Scope of Works'!$S$10:$S$105,'2. Scope of Works'!$H$10:$H$105,'4. Summary of Resilience Works'!$E42,'2. Scope of Works'!$I$10:$I$105,'4. Summary of Resilience Works'!BF$9)</f>
        <v>0</v>
      </c>
      <c r="BG42" s="50">
        <f>SUMIFS('2. Scope of Works'!$S$10:$S$105,'2. Scope of Works'!$H$10:$H$105,'4. Summary of Resilience Works'!$E42,'2. Scope of Works'!$I$10:$I$105,'4. Summary of Resilience Works'!BG$9)</f>
        <v>0</v>
      </c>
    </row>
    <row r="43" spans="3:59" s="47" customFormat="1" x14ac:dyDescent="0.35">
      <c r="C43" s="167" t="s">
        <v>269</v>
      </c>
      <c r="D43" s="169" t="s">
        <v>102</v>
      </c>
      <c r="E43" s="1">
        <v>12.01</v>
      </c>
      <c r="F43" s="3" t="s">
        <v>270</v>
      </c>
      <c r="H43" s="48" t="str">
        <f>IF(SUMIF('2. Scope of Works'!$H$10:$H$105,'4. Summary of Resilience Works'!E43,'2. Scope of Works'!$Q$10:$Q$105)=0,"",SUMIF('2. Scope of Works'!$H$10:$H$105,'4. Summary of Resilience Works'!E43,'2. Scope of Works'!$Q$10:$Q$105))</f>
        <v/>
      </c>
      <c r="I43" s="48" t="str">
        <f>IF(SUMIF('2. Scope of Works'!$H$10:$H$105,'4. Summary of Resilience Works'!E43,'2. Scope of Works'!$R$10:$R$105)=0,"",SUMIF('2. Scope of Works'!$H$10:$H$105,'4. Summary of Resilience Works'!E43,'2. Scope of Works'!$R$10:$R$105))</f>
        <v/>
      </c>
      <c r="J43" s="48" t="str">
        <f>IF(SUMIF('2. Scope of Works'!$H$10:$H$105,'4. Summary of Resilience Works'!E43,'2. Scope of Works'!$S$10:$S$105)=0,"",SUMIF('2. Scope of Works'!$H$10:$H$105,'4. Summary of Resilience Works'!E43,'2. Scope of Works'!$S$10:$S$105))</f>
        <v/>
      </c>
      <c r="K43" s="49" t="str">
        <f>IF(SUMIFS('2. Scope of Works'!$S$10:$S$105,'2. Scope of Works'!$H$10:$H$105,$E43,'2. Scope of Works'!$P$10:$P$105,"Y")&gt;0,"Y","")</f>
        <v/>
      </c>
      <c r="O43" s="50">
        <f>SUMIFS('2. Scope of Works'!$S$10:$S$105,'2. Scope of Works'!$H$10:$H$105,'4. Summary of Resilience Works'!$E43,'2. Scope of Works'!$I$10:$I$105,'4. Summary of Resilience Works'!O$9)</f>
        <v>0</v>
      </c>
      <c r="P43" s="50">
        <f>SUMIFS('2. Scope of Works'!$S$10:$S$105,'2. Scope of Works'!$H$10:$H$105,'4. Summary of Resilience Works'!$E43,'2. Scope of Works'!$I$10:$I$105,'4. Summary of Resilience Works'!P$9)</f>
        <v>0</v>
      </c>
      <c r="Q43" s="50">
        <f>SUMIFS('2. Scope of Works'!$S$10:$S$105,'2. Scope of Works'!$H$10:$H$105,'4. Summary of Resilience Works'!$E43,'2. Scope of Works'!$I$10:$I$105,'4. Summary of Resilience Works'!Q$9)</f>
        <v>0</v>
      </c>
      <c r="R43" s="50">
        <f>SUMIFS('2. Scope of Works'!$S$10:$S$105,'2. Scope of Works'!$H$10:$H$105,'4. Summary of Resilience Works'!$E43,'2. Scope of Works'!$I$10:$I$105,'4. Summary of Resilience Works'!R$9)</f>
        <v>0</v>
      </c>
      <c r="S43" s="50">
        <f>SUMIFS('2. Scope of Works'!$S$10:$S$105,'2. Scope of Works'!$H$10:$H$105,'4. Summary of Resilience Works'!$E43,'2. Scope of Works'!$I$10:$I$105,'4. Summary of Resilience Works'!S$9)</f>
        <v>0</v>
      </c>
      <c r="T43" s="50">
        <f>SUMIFS('2. Scope of Works'!$S$10:$S$105,'2. Scope of Works'!$H$10:$H$105,'4. Summary of Resilience Works'!$E43,'2. Scope of Works'!$I$10:$I$105,'4. Summary of Resilience Works'!T$9)</f>
        <v>0</v>
      </c>
      <c r="U43" s="50">
        <f>SUMIFS('2. Scope of Works'!$S$10:$S$105,'2. Scope of Works'!$H$10:$H$105,'4. Summary of Resilience Works'!$E43,'2. Scope of Works'!$I$10:$I$105,'4. Summary of Resilience Works'!U$9)</f>
        <v>0</v>
      </c>
      <c r="V43" s="50">
        <f>SUMIFS('2. Scope of Works'!$S$10:$S$105,'2. Scope of Works'!$H$10:$H$105,'4. Summary of Resilience Works'!$E43,'2. Scope of Works'!$I$10:$I$105,'4. Summary of Resilience Works'!V$9)</f>
        <v>0</v>
      </c>
      <c r="W43" s="50">
        <f>SUMIFS('2. Scope of Works'!$S$10:$S$105,'2. Scope of Works'!$H$10:$H$105,'4. Summary of Resilience Works'!$E43,'2. Scope of Works'!$I$10:$I$105,'4. Summary of Resilience Works'!W$9)</f>
        <v>0</v>
      </c>
      <c r="X43" s="50">
        <f>SUMIFS('2. Scope of Works'!$S$10:$S$105,'2. Scope of Works'!$H$10:$H$105,'4. Summary of Resilience Works'!$E43,'2. Scope of Works'!$I$10:$I$105,'4. Summary of Resilience Works'!X$9)</f>
        <v>0</v>
      </c>
      <c r="Y43" s="50">
        <f>SUMIFS('2. Scope of Works'!$S$10:$S$105,'2. Scope of Works'!$H$10:$H$105,'4. Summary of Resilience Works'!$E43,'2. Scope of Works'!$I$10:$I$105,'4. Summary of Resilience Works'!Y$9)</f>
        <v>0</v>
      </c>
      <c r="Z43" s="50">
        <f>SUMIFS('2. Scope of Works'!$S$10:$S$105,'2. Scope of Works'!$H$10:$H$105,'4. Summary of Resilience Works'!$E43,'2. Scope of Works'!$I$10:$I$105,'4. Summary of Resilience Works'!Z$9)</f>
        <v>0</v>
      </c>
      <c r="AA43" s="50">
        <f>SUMIFS('2. Scope of Works'!$S$10:$S$105,'2. Scope of Works'!$H$10:$H$105,'4. Summary of Resilience Works'!$E43,'2. Scope of Works'!$I$10:$I$105,'4. Summary of Resilience Works'!AA$9)</f>
        <v>0</v>
      </c>
      <c r="AB43" s="50">
        <f>SUMIFS('2. Scope of Works'!$S$10:$S$105,'2. Scope of Works'!$H$10:$H$105,'4. Summary of Resilience Works'!$E43,'2. Scope of Works'!$I$10:$I$105,'4. Summary of Resilience Works'!AB$9)</f>
        <v>0</v>
      </c>
      <c r="AC43" s="50">
        <f>SUMIFS('2. Scope of Works'!$S$10:$S$105,'2. Scope of Works'!$H$10:$H$105,'4. Summary of Resilience Works'!$E43,'2. Scope of Works'!$I$10:$I$105,'4. Summary of Resilience Works'!AC$9)</f>
        <v>0</v>
      </c>
      <c r="AD43" s="50">
        <f>SUMIFS('2. Scope of Works'!$S$10:$S$105,'2. Scope of Works'!$H$10:$H$105,'4. Summary of Resilience Works'!$E43,'2. Scope of Works'!$I$10:$I$105,'4. Summary of Resilience Works'!AD$9)</f>
        <v>0</v>
      </c>
      <c r="AE43" s="50">
        <f>SUMIFS('2. Scope of Works'!$S$10:$S$105,'2. Scope of Works'!$H$10:$H$105,'4. Summary of Resilience Works'!$E43,'2. Scope of Works'!$I$10:$I$105,'4. Summary of Resilience Works'!AE$9)</f>
        <v>0</v>
      </c>
      <c r="AF43" s="50">
        <f>SUMIFS('2. Scope of Works'!$S$10:$S$105,'2. Scope of Works'!$H$10:$H$105,'4. Summary of Resilience Works'!$E43,'2. Scope of Works'!$I$10:$I$105,'4. Summary of Resilience Works'!AF$9)</f>
        <v>0</v>
      </c>
      <c r="AG43" s="50">
        <f>SUMIFS('2. Scope of Works'!$S$10:$S$105,'2. Scope of Works'!$H$10:$H$105,'4. Summary of Resilience Works'!$E43,'2. Scope of Works'!$I$10:$I$105,'4. Summary of Resilience Works'!AG$9)</f>
        <v>0</v>
      </c>
      <c r="AH43" s="50">
        <f>SUMIFS('2. Scope of Works'!$S$10:$S$105,'2. Scope of Works'!$H$10:$H$105,'4. Summary of Resilience Works'!$E43,'2. Scope of Works'!$I$10:$I$105,'4. Summary of Resilience Works'!AH$9)</f>
        <v>0</v>
      </c>
      <c r="AI43" s="50">
        <f>SUMIFS('2. Scope of Works'!$S$10:$S$105,'2. Scope of Works'!$H$10:$H$105,'4. Summary of Resilience Works'!$E43,'2. Scope of Works'!$I$10:$I$105,'4. Summary of Resilience Works'!AI$9)</f>
        <v>0</v>
      </c>
      <c r="AJ43" s="50">
        <f>SUMIFS('2. Scope of Works'!$S$10:$S$105,'2. Scope of Works'!$H$10:$H$105,'4. Summary of Resilience Works'!$E43,'2. Scope of Works'!$I$10:$I$105,'4. Summary of Resilience Works'!AJ$9)</f>
        <v>0</v>
      </c>
      <c r="AK43" s="50">
        <f>SUMIFS('2. Scope of Works'!$S$10:$S$105,'2. Scope of Works'!$H$10:$H$105,'4. Summary of Resilience Works'!$E43,'2. Scope of Works'!$I$10:$I$105,'4. Summary of Resilience Works'!AK$9)</f>
        <v>0</v>
      </c>
      <c r="AL43" s="50">
        <f>SUMIFS('2. Scope of Works'!$S$10:$S$105,'2. Scope of Works'!$H$10:$H$105,'4. Summary of Resilience Works'!$E43,'2. Scope of Works'!$I$10:$I$105,'4. Summary of Resilience Works'!AL$9)</f>
        <v>0</v>
      </c>
      <c r="AM43" s="50">
        <f>SUMIFS('2. Scope of Works'!$S$10:$S$105,'2. Scope of Works'!$H$10:$H$105,'4. Summary of Resilience Works'!$E43,'2. Scope of Works'!$I$10:$I$105,'4. Summary of Resilience Works'!AM$9)</f>
        <v>0</v>
      </c>
      <c r="AN43" s="50">
        <f>SUMIFS('2. Scope of Works'!$S$10:$S$105,'2. Scope of Works'!$H$10:$H$105,'4. Summary of Resilience Works'!$E43,'2. Scope of Works'!$I$10:$I$105,'4. Summary of Resilience Works'!AN$9)</f>
        <v>0</v>
      </c>
      <c r="AO43" s="50">
        <f>SUMIFS('2. Scope of Works'!$S$10:$S$105,'2. Scope of Works'!$H$10:$H$105,'4. Summary of Resilience Works'!$E43,'2. Scope of Works'!$I$10:$I$105,'4. Summary of Resilience Works'!AO$9)</f>
        <v>0</v>
      </c>
      <c r="AP43" s="50">
        <f>SUMIFS('2. Scope of Works'!$S$10:$S$105,'2. Scope of Works'!$H$10:$H$105,'4. Summary of Resilience Works'!$E43,'2. Scope of Works'!$I$10:$I$105,'4. Summary of Resilience Works'!AP$9)</f>
        <v>0</v>
      </c>
      <c r="AQ43" s="50">
        <f>SUMIFS('2. Scope of Works'!$S$10:$S$105,'2. Scope of Works'!$H$10:$H$105,'4. Summary of Resilience Works'!$E43,'2. Scope of Works'!$I$10:$I$105,'4. Summary of Resilience Works'!AQ$9)</f>
        <v>0</v>
      </c>
      <c r="AR43" s="50">
        <f>SUMIFS('2. Scope of Works'!$S$10:$S$105,'2. Scope of Works'!$H$10:$H$105,'4. Summary of Resilience Works'!$E43,'2. Scope of Works'!$I$10:$I$105,'4. Summary of Resilience Works'!AR$9)</f>
        <v>0</v>
      </c>
      <c r="AS43" s="50">
        <f>SUMIFS('2. Scope of Works'!$S$10:$S$105,'2. Scope of Works'!$H$10:$H$105,'4. Summary of Resilience Works'!$E43,'2. Scope of Works'!$I$10:$I$105,'4. Summary of Resilience Works'!AS$9)</f>
        <v>0</v>
      </c>
      <c r="AT43" s="50">
        <f>SUMIFS('2. Scope of Works'!$S$10:$S$105,'2. Scope of Works'!$H$10:$H$105,'4. Summary of Resilience Works'!$E43,'2. Scope of Works'!$I$10:$I$105,'4. Summary of Resilience Works'!AT$9)</f>
        <v>0</v>
      </c>
      <c r="AU43" s="50">
        <f>SUMIFS('2. Scope of Works'!$S$10:$S$105,'2. Scope of Works'!$H$10:$H$105,'4. Summary of Resilience Works'!$E43,'2. Scope of Works'!$I$10:$I$105,'4. Summary of Resilience Works'!AU$9)</f>
        <v>0</v>
      </c>
      <c r="AV43" s="50">
        <f>SUMIFS('2. Scope of Works'!$S$10:$S$105,'2. Scope of Works'!$H$10:$H$105,'4. Summary of Resilience Works'!$E43,'2. Scope of Works'!$I$10:$I$105,'4. Summary of Resilience Works'!AV$9)</f>
        <v>0</v>
      </c>
      <c r="AW43" s="50">
        <f>SUMIFS('2. Scope of Works'!$S$10:$S$105,'2. Scope of Works'!$H$10:$H$105,'4. Summary of Resilience Works'!$E43,'2. Scope of Works'!$I$10:$I$105,'4. Summary of Resilience Works'!AW$9)</f>
        <v>0</v>
      </c>
      <c r="AX43" s="50">
        <f>SUMIFS('2. Scope of Works'!$S$10:$S$105,'2. Scope of Works'!$H$10:$H$105,'4. Summary of Resilience Works'!$E43,'2. Scope of Works'!$I$10:$I$105,'4. Summary of Resilience Works'!AX$9)</f>
        <v>0</v>
      </c>
      <c r="AY43" s="50">
        <f>SUMIFS('2. Scope of Works'!$S$10:$S$105,'2. Scope of Works'!$H$10:$H$105,'4. Summary of Resilience Works'!$E43,'2. Scope of Works'!$I$10:$I$105,'4. Summary of Resilience Works'!AY$9)</f>
        <v>0</v>
      </c>
      <c r="AZ43" s="50">
        <f>SUMIFS('2. Scope of Works'!$S$10:$S$105,'2. Scope of Works'!$H$10:$H$105,'4. Summary of Resilience Works'!$E43,'2. Scope of Works'!$I$10:$I$105,'4. Summary of Resilience Works'!AZ$9)</f>
        <v>0</v>
      </c>
      <c r="BA43" s="50">
        <f>SUMIFS('2. Scope of Works'!$S$10:$S$105,'2. Scope of Works'!$H$10:$H$105,'4. Summary of Resilience Works'!$E43,'2. Scope of Works'!$I$10:$I$105,'4. Summary of Resilience Works'!BA$9)</f>
        <v>0</v>
      </c>
      <c r="BB43" s="50">
        <f>SUMIFS('2. Scope of Works'!$S$10:$S$105,'2. Scope of Works'!$H$10:$H$105,'4. Summary of Resilience Works'!$E43,'2. Scope of Works'!$I$10:$I$105,'4. Summary of Resilience Works'!BB$9)</f>
        <v>0</v>
      </c>
      <c r="BC43" s="50">
        <f>SUMIFS('2. Scope of Works'!$S$10:$S$105,'2. Scope of Works'!$H$10:$H$105,'4. Summary of Resilience Works'!$E43,'2. Scope of Works'!$I$10:$I$105,'4. Summary of Resilience Works'!BC$9)</f>
        <v>0</v>
      </c>
      <c r="BD43" s="50">
        <f>SUMIFS('2. Scope of Works'!$S$10:$S$105,'2. Scope of Works'!$H$10:$H$105,'4. Summary of Resilience Works'!$E43,'2. Scope of Works'!$I$10:$I$105,'4. Summary of Resilience Works'!BD$9)</f>
        <v>0</v>
      </c>
      <c r="BE43" s="50">
        <f>SUMIFS('2. Scope of Works'!$S$10:$S$105,'2. Scope of Works'!$H$10:$H$105,'4. Summary of Resilience Works'!$E43,'2. Scope of Works'!$I$10:$I$105,'4. Summary of Resilience Works'!BE$9)</f>
        <v>0</v>
      </c>
      <c r="BF43" s="50">
        <f>SUMIFS('2. Scope of Works'!$S$10:$S$105,'2. Scope of Works'!$H$10:$H$105,'4. Summary of Resilience Works'!$E43,'2. Scope of Works'!$I$10:$I$105,'4. Summary of Resilience Works'!BF$9)</f>
        <v>0</v>
      </c>
      <c r="BG43" s="50">
        <f>SUMIFS('2. Scope of Works'!$S$10:$S$105,'2. Scope of Works'!$H$10:$H$105,'4. Summary of Resilience Works'!$E43,'2. Scope of Works'!$I$10:$I$105,'4. Summary of Resilience Works'!BG$9)</f>
        <v>0</v>
      </c>
    </row>
    <row r="44" spans="3:59" s="47" customFormat="1" x14ac:dyDescent="0.35">
      <c r="C44" s="171"/>
      <c r="D44" s="172"/>
      <c r="E44" s="1">
        <v>12.02</v>
      </c>
      <c r="F44" s="3" t="s">
        <v>271</v>
      </c>
      <c r="H44" s="48" t="str">
        <f>IF(SUMIF('2. Scope of Works'!$H$10:$H$105,'4. Summary of Resilience Works'!E44,'2. Scope of Works'!$Q$10:$Q$105)=0,"",SUMIF('2. Scope of Works'!$H$10:$H$105,'4. Summary of Resilience Works'!E44,'2. Scope of Works'!$Q$10:$Q$105))</f>
        <v/>
      </c>
      <c r="I44" s="48" t="str">
        <f>IF(SUMIF('2. Scope of Works'!$H$10:$H$105,'4. Summary of Resilience Works'!E44,'2. Scope of Works'!$R$10:$R$105)=0,"",SUMIF('2. Scope of Works'!$H$10:$H$105,'4. Summary of Resilience Works'!E44,'2. Scope of Works'!$R$10:$R$105))</f>
        <v/>
      </c>
      <c r="J44" s="48" t="str">
        <f>IF(SUMIF('2. Scope of Works'!$H$10:$H$105,'4. Summary of Resilience Works'!E44,'2. Scope of Works'!$S$10:$S$105)=0,"",SUMIF('2. Scope of Works'!$H$10:$H$105,'4. Summary of Resilience Works'!E44,'2. Scope of Works'!$S$10:$S$105))</f>
        <v/>
      </c>
      <c r="K44" s="49" t="str">
        <f>IF(SUMIFS('2. Scope of Works'!$S$10:$S$105,'2. Scope of Works'!$H$10:$H$105,$E44,'2. Scope of Works'!$P$10:$P$105,"Y")&gt;0,"Y","")</f>
        <v/>
      </c>
      <c r="O44" s="50">
        <f>SUMIFS('2. Scope of Works'!$S$10:$S$105,'2. Scope of Works'!$H$10:$H$105,'4. Summary of Resilience Works'!$E44,'2. Scope of Works'!$I$10:$I$105,'4. Summary of Resilience Works'!O$9)</f>
        <v>0</v>
      </c>
      <c r="P44" s="50">
        <f>SUMIFS('2. Scope of Works'!$S$10:$S$105,'2. Scope of Works'!$H$10:$H$105,'4. Summary of Resilience Works'!$E44,'2. Scope of Works'!$I$10:$I$105,'4. Summary of Resilience Works'!P$9)</f>
        <v>0</v>
      </c>
      <c r="Q44" s="50">
        <f>SUMIFS('2. Scope of Works'!$S$10:$S$105,'2. Scope of Works'!$H$10:$H$105,'4. Summary of Resilience Works'!$E44,'2. Scope of Works'!$I$10:$I$105,'4. Summary of Resilience Works'!Q$9)</f>
        <v>0</v>
      </c>
      <c r="R44" s="50">
        <f>SUMIFS('2. Scope of Works'!$S$10:$S$105,'2. Scope of Works'!$H$10:$H$105,'4. Summary of Resilience Works'!$E44,'2. Scope of Works'!$I$10:$I$105,'4. Summary of Resilience Works'!R$9)</f>
        <v>0</v>
      </c>
      <c r="S44" s="50">
        <f>SUMIFS('2. Scope of Works'!$S$10:$S$105,'2. Scope of Works'!$H$10:$H$105,'4. Summary of Resilience Works'!$E44,'2. Scope of Works'!$I$10:$I$105,'4. Summary of Resilience Works'!S$9)</f>
        <v>0</v>
      </c>
      <c r="T44" s="50">
        <f>SUMIFS('2. Scope of Works'!$S$10:$S$105,'2. Scope of Works'!$H$10:$H$105,'4. Summary of Resilience Works'!$E44,'2. Scope of Works'!$I$10:$I$105,'4. Summary of Resilience Works'!T$9)</f>
        <v>0</v>
      </c>
      <c r="U44" s="50">
        <f>SUMIFS('2. Scope of Works'!$S$10:$S$105,'2. Scope of Works'!$H$10:$H$105,'4. Summary of Resilience Works'!$E44,'2. Scope of Works'!$I$10:$I$105,'4. Summary of Resilience Works'!U$9)</f>
        <v>0</v>
      </c>
      <c r="V44" s="50">
        <f>SUMIFS('2. Scope of Works'!$S$10:$S$105,'2. Scope of Works'!$H$10:$H$105,'4. Summary of Resilience Works'!$E44,'2. Scope of Works'!$I$10:$I$105,'4. Summary of Resilience Works'!V$9)</f>
        <v>0</v>
      </c>
      <c r="W44" s="50">
        <f>SUMIFS('2. Scope of Works'!$S$10:$S$105,'2. Scope of Works'!$H$10:$H$105,'4. Summary of Resilience Works'!$E44,'2. Scope of Works'!$I$10:$I$105,'4. Summary of Resilience Works'!W$9)</f>
        <v>0</v>
      </c>
      <c r="X44" s="50">
        <f>SUMIFS('2. Scope of Works'!$S$10:$S$105,'2. Scope of Works'!$H$10:$H$105,'4. Summary of Resilience Works'!$E44,'2. Scope of Works'!$I$10:$I$105,'4. Summary of Resilience Works'!X$9)</f>
        <v>0</v>
      </c>
      <c r="Y44" s="50">
        <f>SUMIFS('2. Scope of Works'!$S$10:$S$105,'2. Scope of Works'!$H$10:$H$105,'4. Summary of Resilience Works'!$E44,'2. Scope of Works'!$I$10:$I$105,'4. Summary of Resilience Works'!Y$9)</f>
        <v>0</v>
      </c>
      <c r="Z44" s="50">
        <f>SUMIFS('2. Scope of Works'!$S$10:$S$105,'2. Scope of Works'!$H$10:$H$105,'4. Summary of Resilience Works'!$E44,'2. Scope of Works'!$I$10:$I$105,'4. Summary of Resilience Works'!Z$9)</f>
        <v>0</v>
      </c>
      <c r="AA44" s="50">
        <f>SUMIFS('2. Scope of Works'!$S$10:$S$105,'2. Scope of Works'!$H$10:$H$105,'4. Summary of Resilience Works'!$E44,'2. Scope of Works'!$I$10:$I$105,'4. Summary of Resilience Works'!AA$9)</f>
        <v>0</v>
      </c>
      <c r="AB44" s="50">
        <f>SUMIFS('2. Scope of Works'!$S$10:$S$105,'2. Scope of Works'!$H$10:$H$105,'4. Summary of Resilience Works'!$E44,'2. Scope of Works'!$I$10:$I$105,'4. Summary of Resilience Works'!AB$9)</f>
        <v>0</v>
      </c>
      <c r="AC44" s="50">
        <f>SUMIFS('2. Scope of Works'!$S$10:$S$105,'2. Scope of Works'!$H$10:$H$105,'4. Summary of Resilience Works'!$E44,'2. Scope of Works'!$I$10:$I$105,'4. Summary of Resilience Works'!AC$9)</f>
        <v>0</v>
      </c>
      <c r="AD44" s="50">
        <f>SUMIFS('2. Scope of Works'!$S$10:$S$105,'2. Scope of Works'!$H$10:$H$105,'4. Summary of Resilience Works'!$E44,'2. Scope of Works'!$I$10:$I$105,'4. Summary of Resilience Works'!AD$9)</f>
        <v>0</v>
      </c>
      <c r="AE44" s="50">
        <f>SUMIFS('2. Scope of Works'!$S$10:$S$105,'2. Scope of Works'!$H$10:$H$105,'4. Summary of Resilience Works'!$E44,'2. Scope of Works'!$I$10:$I$105,'4. Summary of Resilience Works'!AE$9)</f>
        <v>0</v>
      </c>
      <c r="AF44" s="50">
        <f>SUMIFS('2. Scope of Works'!$S$10:$S$105,'2. Scope of Works'!$H$10:$H$105,'4. Summary of Resilience Works'!$E44,'2. Scope of Works'!$I$10:$I$105,'4. Summary of Resilience Works'!AF$9)</f>
        <v>0</v>
      </c>
      <c r="AG44" s="50">
        <f>SUMIFS('2. Scope of Works'!$S$10:$S$105,'2. Scope of Works'!$H$10:$H$105,'4. Summary of Resilience Works'!$E44,'2. Scope of Works'!$I$10:$I$105,'4. Summary of Resilience Works'!AG$9)</f>
        <v>0</v>
      </c>
      <c r="AH44" s="50">
        <f>SUMIFS('2. Scope of Works'!$S$10:$S$105,'2. Scope of Works'!$H$10:$H$105,'4. Summary of Resilience Works'!$E44,'2. Scope of Works'!$I$10:$I$105,'4. Summary of Resilience Works'!AH$9)</f>
        <v>0</v>
      </c>
      <c r="AI44" s="50">
        <f>SUMIFS('2. Scope of Works'!$S$10:$S$105,'2. Scope of Works'!$H$10:$H$105,'4. Summary of Resilience Works'!$E44,'2. Scope of Works'!$I$10:$I$105,'4. Summary of Resilience Works'!AI$9)</f>
        <v>0</v>
      </c>
      <c r="AJ44" s="50">
        <f>SUMIFS('2. Scope of Works'!$S$10:$S$105,'2. Scope of Works'!$H$10:$H$105,'4. Summary of Resilience Works'!$E44,'2. Scope of Works'!$I$10:$I$105,'4. Summary of Resilience Works'!AJ$9)</f>
        <v>0</v>
      </c>
      <c r="AK44" s="50">
        <f>SUMIFS('2. Scope of Works'!$S$10:$S$105,'2. Scope of Works'!$H$10:$H$105,'4. Summary of Resilience Works'!$E44,'2. Scope of Works'!$I$10:$I$105,'4. Summary of Resilience Works'!AK$9)</f>
        <v>0</v>
      </c>
      <c r="AL44" s="50">
        <f>SUMIFS('2. Scope of Works'!$S$10:$S$105,'2. Scope of Works'!$H$10:$H$105,'4. Summary of Resilience Works'!$E44,'2. Scope of Works'!$I$10:$I$105,'4. Summary of Resilience Works'!AL$9)</f>
        <v>0</v>
      </c>
      <c r="AM44" s="50">
        <f>SUMIFS('2. Scope of Works'!$S$10:$S$105,'2. Scope of Works'!$H$10:$H$105,'4. Summary of Resilience Works'!$E44,'2. Scope of Works'!$I$10:$I$105,'4. Summary of Resilience Works'!AM$9)</f>
        <v>0</v>
      </c>
      <c r="AN44" s="50">
        <f>SUMIFS('2. Scope of Works'!$S$10:$S$105,'2. Scope of Works'!$H$10:$H$105,'4. Summary of Resilience Works'!$E44,'2. Scope of Works'!$I$10:$I$105,'4. Summary of Resilience Works'!AN$9)</f>
        <v>0</v>
      </c>
      <c r="AO44" s="50">
        <f>SUMIFS('2. Scope of Works'!$S$10:$S$105,'2. Scope of Works'!$H$10:$H$105,'4. Summary of Resilience Works'!$E44,'2. Scope of Works'!$I$10:$I$105,'4. Summary of Resilience Works'!AO$9)</f>
        <v>0</v>
      </c>
      <c r="AP44" s="50">
        <f>SUMIFS('2. Scope of Works'!$S$10:$S$105,'2. Scope of Works'!$H$10:$H$105,'4. Summary of Resilience Works'!$E44,'2. Scope of Works'!$I$10:$I$105,'4. Summary of Resilience Works'!AP$9)</f>
        <v>0</v>
      </c>
      <c r="AQ44" s="50">
        <f>SUMIFS('2. Scope of Works'!$S$10:$S$105,'2. Scope of Works'!$H$10:$H$105,'4. Summary of Resilience Works'!$E44,'2. Scope of Works'!$I$10:$I$105,'4. Summary of Resilience Works'!AQ$9)</f>
        <v>0</v>
      </c>
      <c r="AR44" s="50">
        <f>SUMIFS('2. Scope of Works'!$S$10:$S$105,'2. Scope of Works'!$H$10:$H$105,'4. Summary of Resilience Works'!$E44,'2. Scope of Works'!$I$10:$I$105,'4. Summary of Resilience Works'!AR$9)</f>
        <v>0</v>
      </c>
      <c r="AS44" s="50">
        <f>SUMIFS('2. Scope of Works'!$S$10:$S$105,'2. Scope of Works'!$H$10:$H$105,'4. Summary of Resilience Works'!$E44,'2. Scope of Works'!$I$10:$I$105,'4. Summary of Resilience Works'!AS$9)</f>
        <v>0</v>
      </c>
      <c r="AT44" s="50">
        <f>SUMIFS('2. Scope of Works'!$S$10:$S$105,'2. Scope of Works'!$H$10:$H$105,'4. Summary of Resilience Works'!$E44,'2. Scope of Works'!$I$10:$I$105,'4. Summary of Resilience Works'!AT$9)</f>
        <v>0</v>
      </c>
      <c r="AU44" s="50">
        <f>SUMIFS('2. Scope of Works'!$S$10:$S$105,'2. Scope of Works'!$H$10:$H$105,'4. Summary of Resilience Works'!$E44,'2. Scope of Works'!$I$10:$I$105,'4. Summary of Resilience Works'!AU$9)</f>
        <v>0</v>
      </c>
      <c r="AV44" s="50">
        <f>SUMIFS('2. Scope of Works'!$S$10:$S$105,'2. Scope of Works'!$H$10:$H$105,'4. Summary of Resilience Works'!$E44,'2. Scope of Works'!$I$10:$I$105,'4. Summary of Resilience Works'!AV$9)</f>
        <v>0</v>
      </c>
      <c r="AW44" s="50">
        <f>SUMIFS('2. Scope of Works'!$S$10:$S$105,'2. Scope of Works'!$H$10:$H$105,'4. Summary of Resilience Works'!$E44,'2. Scope of Works'!$I$10:$I$105,'4. Summary of Resilience Works'!AW$9)</f>
        <v>0</v>
      </c>
      <c r="AX44" s="50">
        <f>SUMIFS('2. Scope of Works'!$S$10:$S$105,'2. Scope of Works'!$H$10:$H$105,'4. Summary of Resilience Works'!$E44,'2. Scope of Works'!$I$10:$I$105,'4. Summary of Resilience Works'!AX$9)</f>
        <v>0</v>
      </c>
      <c r="AY44" s="50">
        <f>SUMIFS('2. Scope of Works'!$S$10:$S$105,'2. Scope of Works'!$H$10:$H$105,'4. Summary of Resilience Works'!$E44,'2. Scope of Works'!$I$10:$I$105,'4. Summary of Resilience Works'!AY$9)</f>
        <v>0</v>
      </c>
      <c r="AZ44" s="50">
        <f>SUMIFS('2. Scope of Works'!$S$10:$S$105,'2. Scope of Works'!$H$10:$H$105,'4. Summary of Resilience Works'!$E44,'2. Scope of Works'!$I$10:$I$105,'4. Summary of Resilience Works'!AZ$9)</f>
        <v>0</v>
      </c>
      <c r="BA44" s="50">
        <f>SUMIFS('2. Scope of Works'!$S$10:$S$105,'2. Scope of Works'!$H$10:$H$105,'4. Summary of Resilience Works'!$E44,'2. Scope of Works'!$I$10:$I$105,'4. Summary of Resilience Works'!BA$9)</f>
        <v>0</v>
      </c>
      <c r="BB44" s="50">
        <f>SUMIFS('2. Scope of Works'!$S$10:$S$105,'2. Scope of Works'!$H$10:$H$105,'4. Summary of Resilience Works'!$E44,'2. Scope of Works'!$I$10:$I$105,'4. Summary of Resilience Works'!BB$9)</f>
        <v>0</v>
      </c>
      <c r="BC44" s="50">
        <f>SUMIFS('2. Scope of Works'!$S$10:$S$105,'2. Scope of Works'!$H$10:$H$105,'4. Summary of Resilience Works'!$E44,'2. Scope of Works'!$I$10:$I$105,'4. Summary of Resilience Works'!BC$9)</f>
        <v>0</v>
      </c>
      <c r="BD44" s="50">
        <f>SUMIFS('2. Scope of Works'!$S$10:$S$105,'2. Scope of Works'!$H$10:$H$105,'4. Summary of Resilience Works'!$E44,'2. Scope of Works'!$I$10:$I$105,'4. Summary of Resilience Works'!BD$9)</f>
        <v>0</v>
      </c>
      <c r="BE44" s="50">
        <f>SUMIFS('2. Scope of Works'!$S$10:$S$105,'2. Scope of Works'!$H$10:$H$105,'4. Summary of Resilience Works'!$E44,'2. Scope of Works'!$I$10:$I$105,'4. Summary of Resilience Works'!BE$9)</f>
        <v>0</v>
      </c>
      <c r="BF44" s="50">
        <f>SUMIFS('2. Scope of Works'!$S$10:$S$105,'2. Scope of Works'!$H$10:$H$105,'4. Summary of Resilience Works'!$E44,'2. Scope of Works'!$I$10:$I$105,'4. Summary of Resilience Works'!BF$9)</f>
        <v>0</v>
      </c>
      <c r="BG44" s="50">
        <f>SUMIFS('2. Scope of Works'!$S$10:$S$105,'2. Scope of Works'!$H$10:$H$105,'4. Summary of Resilience Works'!$E44,'2. Scope of Works'!$I$10:$I$105,'4. Summary of Resilience Works'!BG$9)</f>
        <v>0</v>
      </c>
    </row>
    <row r="45" spans="3:59" s="47" customFormat="1" x14ac:dyDescent="0.35">
      <c r="C45" s="171"/>
      <c r="D45" s="172"/>
      <c r="E45" s="1">
        <v>12.03</v>
      </c>
      <c r="F45" s="3" t="s">
        <v>272</v>
      </c>
      <c r="H45" s="48" t="str">
        <f>IF(SUMIF('2. Scope of Works'!$H$10:$H$105,'4. Summary of Resilience Works'!E45,'2. Scope of Works'!$Q$10:$Q$105)=0,"",SUMIF('2. Scope of Works'!$H$10:$H$105,'4. Summary of Resilience Works'!E45,'2. Scope of Works'!$Q$10:$Q$105))</f>
        <v/>
      </c>
      <c r="I45" s="48" t="str">
        <f>IF(SUMIF('2. Scope of Works'!$H$10:$H$105,'4. Summary of Resilience Works'!E45,'2. Scope of Works'!$R$10:$R$105)=0,"",SUMIF('2. Scope of Works'!$H$10:$H$105,'4. Summary of Resilience Works'!E45,'2. Scope of Works'!$R$10:$R$105))</f>
        <v/>
      </c>
      <c r="J45" s="48" t="str">
        <f>IF(SUMIF('2. Scope of Works'!$H$10:$H$105,'4. Summary of Resilience Works'!E45,'2. Scope of Works'!$S$10:$S$105)=0,"",SUMIF('2. Scope of Works'!$H$10:$H$105,'4. Summary of Resilience Works'!E45,'2. Scope of Works'!$S$10:$S$105))</f>
        <v/>
      </c>
      <c r="K45" s="49" t="str">
        <f>IF(SUMIFS('2. Scope of Works'!$S$10:$S$105,'2. Scope of Works'!$H$10:$H$105,$E45,'2. Scope of Works'!$P$10:$P$105,"Y")&gt;0,"Y","")</f>
        <v/>
      </c>
      <c r="O45" s="50">
        <f>SUMIFS('2. Scope of Works'!$S$10:$S$105,'2. Scope of Works'!$H$10:$H$105,'4. Summary of Resilience Works'!$E45,'2. Scope of Works'!$I$10:$I$105,'4. Summary of Resilience Works'!O$9)</f>
        <v>0</v>
      </c>
      <c r="P45" s="50">
        <f>SUMIFS('2. Scope of Works'!$S$10:$S$105,'2. Scope of Works'!$H$10:$H$105,'4. Summary of Resilience Works'!$E45,'2. Scope of Works'!$I$10:$I$105,'4. Summary of Resilience Works'!P$9)</f>
        <v>0</v>
      </c>
      <c r="Q45" s="50">
        <f>SUMIFS('2. Scope of Works'!$S$10:$S$105,'2. Scope of Works'!$H$10:$H$105,'4. Summary of Resilience Works'!$E45,'2. Scope of Works'!$I$10:$I$105,'4. Summary of Resilience Works'!Q$9)</f>
        <v>0</v>
      </c>
      <c r="R45" s="50">
        <f>SUMIFS('2. Scope of Works'!$S$10:$S$105,'2. Scope of Works'!$H$10:$H$105,'4. Summary of Resilience Works'!$E45,'2. Scope of Works'!$I$10:$I$105,'4. Summary of Resilience Works'!R$9)</f>
        <v>0</v>
      </c>
      <c r="S45" s="50">
        <f>SUMIFS('2. Scope of Works'!$S$10:$S$105,'2. Scope of Works'!$H$10:$H$105,'4. Summary of Resilience Works'!$E45,'2. Scope of Works'!$I$10:$I$105,'4. Summary of Resilience Works'!S$9)</f>
        <v>0</v>
      </c>
      <c r="T45" s="50">
        <f>SUMIFS('2. Scope of Works'!$S$10:$S$105,'2. Scope of Works'!$H$10:$H$105,'4. Summary of Resilience Works'!$E45,'2. Scope of Works'!$I$10:$I$105,'4. Summary of Resilience Works'!T$9)</f>
        <v>0</v>
      </c>
      <c r="U45" s="50">
        <f>SUMIFS('2. Scope of Works'!$S$10:$S$105,'2. Scope of Works'!$H$10:$H$105,'4. Summary of Resilience Works'!$E45,'2. Scope of Works'!$I$10:$I$105,'4. Summary of Resilience Works'!U$9)</f>
        <v>0</v>
      </c>
      <c r="V45" s="50">
        <f>SUMIFS('2. Scope of Works'!$S$10:$S$105,'2. Scope of Works'!$H$10:$H$105,'4. Summary of Resilience Works'!$E45,'2. Scope of Works'!$I$10:$I$105,'4. Summary of Resilience Works'!V$9)</f>
        <v>0</v>
      </c>
      <c r="W45" s="50">
        <f>SUMIFS('2. Scope of Works'!$S$10:$S$105,'2. Scope of Works'!$H$10:$H$105,'4. Summary of Resilience Works'!$E45,'2. Scope of Works'!$I$10:$I$105,'4. Summary of Resilience Works'!W$9)</f>
        <v>0</v>
      </c>
      <c r="X45" s="50">
        <f>SUMIFS('2. Scope of Works'!$S$10:$S$105,'2. Scope of Works'!$H$10:$H$105,'4. Summary of Resilience Works'!$E45,'2. Scope of Works'!$I$10:$I$105,'4. Summary of Resilience Works'!X$9)</f>
        <v>0</v>
      </c>
      <c r="Y45" s="50">
        <f>SUMIFS('2. Scope of Works'!$S$10:$S$105,'2. Scope of Works'!$H$10:$H$105,'4. Summary of Resilience Works'!$E45,'2. Scope of Works'!$I$10:$I$105,'4. Summary of Resilience Works'!Y$9)</f>
        <v>0</v>
      </c>
      <c r="Z45" s="50">
        <f>SUMIFS('2. Scope of Works'!$S$10:$S$105,'2. Scope of Works'!$H$10:$H$105,'4. Summary of Resilience Works'!$E45,'2. Scope of Works'!$I$10:$I$105,'4. Summary of Resilience Works'!Z$9)</f>
        <v>0</v>
      </c>
      <c r="AA45" s="50">
        <f>SUMIFS('2. Scope of Works'!$S$10:$S$105,'2. Scope of Works'!$H$10:$H$105,'4. Summary of Resilience Works'!$E45,'2. Scope of Works'!$I$10:$I$105,'4. Summary of Resilience Works'!AA$9)</f>
        <v>0</v>
      </c>
      <c r="AB45" s="50">
        <f>SUMIFS('2. Scope of Works'!$S$10:$S$105,'2. Scope of Works'!$H$10:$H$105,'4. Summary of Resilience Works'!$E45,'2. Scope of Works'!$I$10:$I$105,'4. Summary of Resilience Works'!AB$9)</f>
        <v>0</v>
      </c>
      <c r="AC45" s="50">
        <f>SUMIFS('2. Scope of Works'!$S$10:$S$105,'2. Scope of Works'!$H$10:$H$105,'4. Summary of Resilience Works'!$E45,'2. Scope of Works'!$I$10:$I$105,'4. Summary of Resilience Works'!AC$9)</f>
        <v>0</v>
      </c>
      <c r="AD45" s="50">
        <f>SUMIFS('2. Scope of Works'!$S$10:$S$105,'2. Scope of Works'!$H$10:$H$105,'4. Summary of Resilience Works'!$E45,'2. Scope of Works'!$I$10:$I$105,'4. Summary of Resilience Works'!AD$9)</f>
        <v>0</v>
      </c>
      <c r="AE45" s="50">
        <f>SUMIFS('2. Scope of Works'!$S$10:$S$105,'2. Scope of Works'!$H$10:$H$105,'4. Summary of Resilience Works'!$E45,'2. Scope of Works'!$I$10:$I$105,'4. Summary of Resilience Works'!AE$9)</f>
        <v>0</v>
      </c>
      <c r="AF45" s="50">
        <f>SUMIFS('2. Scope of Works'!$S$10:$S$105,'2. Scope of Works'!$H$10:$H$105,'4. Summary of Resilience Works'!$E45,'2. Scope of Works'!$I$10:$I$105,'4. Summary of Resilience Works'!AF$9)</f>
        <v>0</v>
      </c>
      <c r="AG45" s="50">
        <f>SUMIFS('2. Scope of Works'!$S$10:$S$105,'2. Scope of Works'!$H$10:$H$105,'4. Summary of Resilience Works'!$E45,'2. Scope of Works'!$I$10:$I$105,'4. Summary of Resilience Works'!AG$9)</f>
        <v>0</v>
      </c>
      <c r="AH45" s="50">
        <f>SUMIFS('2. Scope of Works'!$S$10:$S$105,'2. Scope of Works'!$H$10:$H$105,'4. Summary of Resilience Works'!$E45,'2. Scope of Works'!$I$10:$I$105,'4. Summary of Resilience Works'!AH$9)</f>
        <v>0</v>
      </c>
      <c r="AI45" s="50">
        <f>SUMIFS('2. Scope of Works'!$S$10:$S$105,'2. Scope of Works'!$H$10:$H$105,'4. Summary of Resilience Works'!$E45,'2. Scope of Works'!$I$10:$I$105,'4. Summary of Resilience Works'!AI$9)</f>
        <v>0</v>
      </c>
      <c r="AJ45" s="50">
        <f>SUMIFS('2. Scope of Works'!$S$10:$S$105,'2. Scope of Works'!$H$10:$H$105,'4. Summary of Resilience Works'!$E45,'2. Scope of Works'!$I$10:$I$105,'4. Summary of Resilience Works'!AJ$9)</f>
        <v>0</v>
      </c>
      <c r="AK45" s="50">
        <f>SUMIFS('2. Scope of Works'!$S$10:$S$105,'2. Scope of Works'!$H$10:$H$105,'4. Summary of Resilience Works'!$E45,'2. Scope of Works'!$I$10:$I$105,'4. Summary of Resilience Works'!AK$9)</f>
        <v>0</v>
      </c>
      <c r="AL45" s="50">
        <f>SUMIFS('2. Scope of Works'!$S$10:$S$105,'2. Scope of Works'!$H$10:$H$105,'4. Summary of Resilience Works'!$E45,'2. Scope of Works'!$I$10:$I$105,'4. Summary of Resilience Works'!AL$9)</f>
        <v>0</v>
      </c>
      <c r="AM45" s="50">
        <f>SUMIFS('2. Scope of Works'!$S$10:$S$105,'2. Scope of Works'!$H$10:$H$105,'4. Summary of Resilience Works'!$E45,'2. Scope of Works'!$I$10:$I$105,'4. Summary of Resilience Works'!AM$9)</f>
        <v>0</v>
      </c>
      <c r="AN45" s="50">
        <f>SUMIFS('2. Scope of Works'!$S$10:$S$105,'2. Scope of Works'!$H$10:$H$105,'4. Summary of Resilience Works'!$E45,'2. Scope of Works'!$I$10:$I$105,'4. Summary of Resilience Works'!AN$9)</f>
        <v>0</v>
      </c>
      <c r="AO45" s="50">
        <f>SUMIFS('2. Scope of Works'!$S$10:$S$105,'2. Scope of Works'!$H$10:$H$105,'4. Summary of Resilience Works'!$E45,'2. Scope of Works'!$I$10:$I$105,'4. Summary of Resilience Works'!AO$9)</f>
        <v>0</v>
      </c>
      <c r="AP45" s="50">
        <f>SUMIFS('2. Scope of Works'!$S$10:$S$105,'2. Scope of Works'!$H$10:$H$105,'4. Summary of Resilience Works'!$E45,'2. Scope of Works'!$I$10:$I$105,'4. Summary of Resilience Works'!AP$9)</f>
        <v>0</v>
      </c>
      <c r="AQ45" s="50">
        <f>SUMIFS('2. Scope of Works'!$S$10:$S$105,'2. Scope of Works'!$H$10:$H$105,'4. Summary of Resilience Works'!$E45,'2. Scope of Works'!$I$10:$I$105,'4. Summary of Resilience Works'!AQ$9)</f>
        <v>0</v>
      </c>
      <c r="AR45" s="50">
        <f>SUMIFS('2. Scope of Works'!$S$10:$S$105,'2. Scope of Works'!$H$10:$H$105,'4. Summary of Resilience Works'!$E45,'2. Scope of Works'!$I$10:$I$105,'4. Summary of Resilience Works'!AR$9)</f>
        <v>0</v>
      </c>
      <c r="AS45" s="50">
        <f>SUMIFS('2. Scope of Works'!$S$10:$S$105,'2. Scope of Works'!$H$10:$H$105,'4. Summary of Resilience Works'!$E45,'2. Scope of Works'!$I$10:$I$105,'4. Summary of Resilience Works'!AS$9)</f>
        <v>0</v>
      </c>
      <c r="AT45" s="50">
        <f>SUMIFS('2. Scope of Works'!$S$10:$S$105,'2. Scope of Works'!$H$10:$H$105,'4. Summary of Resilience Works'!$E45,'2. Scope of Works'!$I$10:$I$105,'4. Summary of Resilience Works'!AT$9)</f>
        <v>0</v>
      </c>
      <c r="AU45" s="50">
        <f>SUMIFS('2. Scope of Works'!$S$10:$S$105,'2. Scope of Works'!$H$10:$H$105,'4. Summary of Resilience Works'!$E45,'2. Scope of Works'!$I$10:$I$105,'4. Summary of Resilience Works'!AU$9)</f>
        <v>0</v>
      </c>
      <c r="AV45" s="50">
        <f>SUMIFS('2. Scope of Works'!$S$10:$S$105,'2. Scope of Works'!$H$10:$H$105,'4. Summary of Resilience Works'!$E45,'2. Scope of Works'!$I$10:$I$105,'4. Summary of Resilience Works'!AV$9)</f>
        <v>0</v>
      </c>
      <c r="AW45" s="50">
        <f>SUMIFS('2. Scope of Works'!$S$10:$S$105,'2. Scope of Works'!$H$10:$H$105,'4. Summary of Resilience Works'!$E45,'2. Scope of Works'!$I$10:$I$105,'4. Summary of Resilience Works'!AW$9)</f>
        <v>0</v>
      </c>
      <c r="AX45" s="50">
        <f>SUMIFS('2. Scope of Works'!$S$10:$S$105,'2. Scope of Works'!$H$10:$H$105,'4. Summary of Resilience Works'!$E45,'2. Scope of Works'!$I$10:$I$105,'4. Summary of Resilience Works'!AX$9)</f>
        <v>0</v>
      </c>
      <c r="AY45" s="50">
        <f>SUMIFS('2. Scope of Works'!$S$10:$S$105,'2. Scope of Works'!$H$10:$H$105,'4. Summary of Resilience Works'!$E45,'2. Scope of Works'!$I$10:$I$105,'4. Summary of Resilience Works'!AY$9)</f>
        <v>0</v>
      </c>
      <c r="AZ45" s="50">
        <f>SUMIFS('2. Scope of Works'!$S$10:$S$105,'2. Scope of Works'!$H$10:$H$105,'4. Summary of Resilience Works'!$E45,'2. Scope of Works'!$I$10:$I$105,'4. Summary of Resilience Works'!AZ$9)</f>
        <v>0</v>
      </c>
      <c r="BA45" s="50">
        <f>SUMIFS('2. Scope of Works'!$S$10:$S$105,'2. Scope of Works'!$H$10:$H$105,'4. Summary of Resilience Works'!$E45,'2. Scope of Works'!$I$10:$I$105,'4. Summary of Resilience Works'!BA$9)</f>
        <v>0</v>
      </c>
      <c r="BB45" s="50">
        <f>SUMIFS('2. Scope of Works'!$S$10:$S$105,'2. Scope of Works'!$H$10:$H$105,'4. Summary of Resilience Works'!$E45,'2. Scope of Works'!$I$10:$I$105,'4. Summary of Resilience Works'!BB$9)</f>
        <v>0</v>
      </c>
      <c r="BC45" s="50">
        <f>SUMIFS('2. Scope of Works'!$S$10:$S$105,'2. Scope of Works'!$H$10:$H$105,'4. Summary of Resilience Works'!$E45,'2. Scope of Works'!$I$10:$I$105,'4. Summary of Resilience Works'!BC$9)</f>
        <v>0</v>
      </c>
      <c r="BD45" s="50">
        <f>SUMIFS('2. Scope of Works'!$S$10:$S$105,'2. Scope of Works'!$H$10:$H$105,'4. Summary of Resilience Works'!$E45,'2. Scope of Works'!$I$10:$I$105,'4. Summary of Resilience Works'!BD$9)</f>
        <v>0</v>
      </c>
      <c r="BE45" s="50">
        <f>SUMIFS('2. Scope of Works'!$S$10:$S$105,'2. Scope of Works'!$H$10:$H$105,'4. Summary of Resilience Works'!$E45,'2. Scope of Works'!$I$10:$I$105,'4. Summary of Resilience Works'!BE$9)</f>
        <v>0</v>
      </c>
      <c r="BF45" s="50">
        <f>SUMIFS('2. Scope of Works'!$S$10:$S$105,'2. Scope of Works'!$H$10:$H$105,'4. Summary of Resilience Works'!$E45,'2. Scope of Works'!$I$10:$I$105,'4. Summary of Resilience Works'!BF$9)</f>
        <v>0</v>
      </c>
      <c r="BG45" s="50">
        <f>SUMIFS('2. Scope of Works'!$S$10:$S$105,'2. Scope of Works'!$H$10:$H$105,'4. Summary of Resilience Works'!$E45,'2. Scope of Works'!$I$10:$I$105,'4. Summary of Resilience Works'!BG$9)</f>
        <v>0</v>
      </c>
    </row>
    <row r="46" spans="3:59" s="47" customFormat="1" x14ac:dyDescent="0.35">
      <c r="C46" s="168"/>
      <c r="D46" s="170"/>
      <c r="E46" s="1">
        <v>12.04</v>
      </c>
      <c r="F46" s="3" t="s">
        <v>103</v>
      </c>
      <c r="H46" s="48">
        <f>IF(SUMIF('2. Scope of Works'!$H$10:$H$105,'4. Summary of Resilience Works'!E46,'2. Scope of Works'!$Q$10:$Q$105)=0,"",SUMIF('2. Scope of Works'!$H$10:$H$105,'4. Summary of Resilience Works'!E46,'2. Scope of Works'!$Q$10:$Q$105))</f>
        <v>180</v>
      </c>
      <c r="I46" s="48" t="str">
        <f>IF(SUMIF('2. Scope of Works'!$H$10:$H$105,'4. Summary of Resilience Works'!E46,'2. Scope of Works'!$R$10:$R$105)=0,"",SUMIF('2. Scope of Works'!$H$10:$H$105,'4. Summary of Resilience Works'!E46,'2. Scope of Works'!$R$10:$R$105))</f>
        <v/>
      </c>
      <c r="J46" s="48">
        <f>IF(SUMIF('2. Scope of Works'!$H$10:$H$105,'4. Summary of Resilience Works'!E46,'2. Scope of Works'!$S$10:$S$105)=0,"",SUMIF('2. Scope of Works'!$H$10:$H$105,'4. Summary of Resilience Works'!E46,'2. Scope of Works'!$S$10:$S$105))</f>
        <v>180</v>
      </c>
      <c r="K46" s="49" t="str">
        <f>IF(SUMIFS('2. Scope of Works'!$S$10:$S$105,'2. Scope of Works'!$H$10:$H$105,$E46,'2. Scope of Works'!$P$10:$P$105,"Y")&gt;0,"Y","")</f>
        <v/>
      </c>
      <c r="O46" s="50">
        <f>SUMIFS('2. Scope of Works'!$S$10:$S$105,'2. Scope of Works'!$H$10:$H$105,'4. Summary of Resilience Works'!$E46,'2. Scope of Works'!$I$10:$I$105,'4. Summary of Resilience Works'!O$9)</f>
        <v>0</v>
      </c>
      <c r="P46" s="50">
        <f>SUMIFS('2. Scope of Works'!$S$10:$S$105,'2. Scope of Works'!$H$10:$H$105,'4. Summary of Resilience Works'!$E46,'2. Scope of Works'!$I$10:$I$105,'4. Summary of Resilience Works'!P$9)</f>
        <v>0</v>
      </c>
      <c r="Q46" s="50">
        <f>SUMIFS('2. Scope of Works'!$S$10:$S$105,'2. Scope of Works'!$H$10:$H$105,'4. Summary of Resilience Works'!$E46,'2. Scope of Works'!$I$10:$I$105,'4. Summary of Resilience Works'!Q$9)</f>
        <v>0</v>
      </c>
      <c r="R46" s="50">
        <f>SUMIFS('2. Scope of Works'!$S$10:$S$105,'2. Scope of Works'!$H$10:$H$105,'4. Summary of Resilience Works'!$E46,'2. Scope of Works'!$I$10:$I$105,'4. Summary of Resilience Works'!R$9)</f>
        <v>0</v>
      </c>
      <c r="S46" s="50">
        <f>SUMIFS('2. Scope of Works'!$S$10:$S$105,'2. Scope of Works'!$H$10:$H$105,'4. Summary of Resilience Works'!$E46,'2. Scope of Works'!$I$10:$I$105,'4. Summary of Resilience Works'!S$9)</f>
        <v>0</v>
      </c>
      <c r="T46" s="50">
        <f>SUMIFS('2. Scope of Works'!$S$10:$S$105,'2. Scope of Works'!$H$10:$H$105,'4. Summary of Resilience Works'!$E46,'2. Scope of Works'!$I$10:$I$105,'4. Summary of Resilience Works'!T$9)</f>
        <v>0</v>
      </c>
      <c r="U46" s="50">
        <f>SUMIFS('2. Scope of Works'!$S$10:$S$105,'2. Scope of Works'!$H$10:$H$105,'4. Summary of Resilience Works'!$E46,'2. Scope of Works'!$I$10:$I$105,'4. Summary of Resilience Works'!U$9)</f>
        <v>0</v>
      </c>
      <c r="V46" s="50">
        <f>SUMIFS('2. Scope of Works'!$S$10:$S$105,'2. Scope of Works'!$H$10:$H$105,'4. Summary of Resilience Works'!$E46,'2. Scope of Works'!$I$10:$I$105,'4. Summary of Resilience Works'!V$9)</f>
        <v>0</v>
      </c>
      <c r="W46" s="50">
        <f>SUMIFS('2. Scope of Works'!$S$10:$S$105,'2. Scope of Works'!$H$10:$H$105,'4. Summary of Resilience Works'!$E46,'2. Scope of Works'!$I$10:$I$105,'4. Summary of Resilience Works'!W$9)</f>
        <v>0</v>
      </c>
      <c r="X46" s="50">
        <f>SUMIFS('2. Scope of Works'!$S$10:$S$105,'2. Scope of Works'!$H$10:$H$105,'4. Summary of Resilience Works'!$E46,'2. Scope of Works'!$I$10:$I$105,'4. Summary of Resilience Works'!X$9)</f>
        <v>0</v>
      </c>
      <c r="Y46" s="50">
        <f>SUMIFS('2. Scope of Works'!$S$10:$S$105,'2. Scope of Works'!$H$10:$H$105,'4. Summary of Resilience Works'!$E46,'2. Scope of Works'!$I$10:$I$105,'4. Summary of Resilience Works'!Y$9)</f>
        <v>0</v>
      </c>
      <c r="Z46" s="50">
        <f>SUMIFS('2. Scope of Works'!$S$10:$S$105,'2. Scope of Works'!$H$10:$H$105,'4. Summary of Resilience Works'!$E46,'2. Scope of Works'!$I$10:$I$105,'4. Summary of Resilience Works'!Z$9)</f>
        <v>0</v>
      </c>
      <c r="AA46" s="50">
        <f>SUMIFS('2. Scope of Works'!$S$10:$S$105,'2. Scope of Works'!$H$10:$H$105,'4. Summary of Resilience Works'!$E46,'2. Scope of Works'!$I$10:$I$105,'4. Summary of Resilience Works'!AA$9)</f>
        <v>0</v>
      </c>
      <c r="AB46" s="50">
        <f>SUMIFS('2. Scope of Works'!$S$10:$S$105,'2. Scope of Works'!$H$10:$H$105,'4. Summary of Resilience Works'!$E46,'2. Scope of Works'!$I$10:$I$105,'4. Summary of Resilience Works'!AB$9)</f>
        <v>0</v>
      </c>
      <c r="AC46" s="50">
        <f>SUMIFS('2. Scope of Works'!$S$10:$S$105,'2. Scope of Works'!$H$10:$H$105,'4. Summary of Resilience Works'!$E46,'2. Scope of Works'!$I$10:$I$105,'4. Summary of Resilience Works'!AC$9)</f>
        <v>0</v>
      </c>
      <c r="AD46" s="50">
        <f>SUMIFS('2. Scope of Works'!$S$10:$S$105,'2. Scope of Works'!$H$10:$H$105,'4. Summary of Resilience Works'!$E46,'2. Scope of Works'!$I$10:$I$105,'4. Summary of Resilience Works'!AD$9)</f>
        <v>0</v>
      </c>
      <c r="AE46" s="50">
        <f>SUMIFS('2. Scope of Works'!$S$10:$S$105,'2. Scope of Works'!$H$10:$H$105,'4. Summary of Resilience Works'!$E46,'2. Scope of Works'!$I$10:$I$105,'4. Summary of Resilience Works'!AE$9)</f>
        <v>0</v>
      </c>
      <c r="AF46" s="50">
        <f>SUMIFS('2. Scope of Works'!$S$10:$S$105,'2. Scope of Works'!$H$10:$H$105,'4. Summary of Resilience Works'!$E46,'2. Scope of Works'!$I$10:$I$105,'4. Summary of Resilience Works'!AF$9)</f>
        <v>0</v>
      </c>
      <c r="AG46" s="50">
        <f>SUMIFS('2. Scope of Works'!$S$10:$S$105,'2. Scope of Works'!$H$10:$H$105,'4. Summary of Resilience Works'!$E46,'2. Scope of Works'!$I$10:$I$105,'4. Summary of Resilience Works'!AG$9)</f>
        <v>0</v>
      </c>
      <c r="AH46" s="50">
        <f>SUMIFS('2. Scope of Works'!$S$10:$S$105,'2. Scope of Works'!$H$10:$H$105,'4. Summary of Resilience Works'!$E46,'2. Scope of Works'!$I$10:$I$105,'4. Summary of Resilience Works'!AH$9)</f>
        <v>0</v>
      </c>
      <c r="AI46" s="50">
        <f>SUMIFS('2. Scope of Works'!$S$10:$S$105,'2. Scope of Works'!$H$10:$H$105,'4. Summary of Resilience Works'!$E46,'2. Scope of Works'!$I$10:$I$105,'4. Summary of Resilience Works'!AI$9)</f>
        <v>0</v>
      </c>
      <c r="AJ46" s="50">
        <f>SUMIFS('2. Scope of Works'!$S$10:$S$105,'2. Scope of Works'!$H$10:$H$105,'4. Summary of Resilience Works'!$E46,'2. Scope of Works'!$I$10:$I$105,'4. Summary of Resilience Works'!AJ$9)</f>
        <v>0</v>
      </c>
      <c r="AK46" s="50">
        <f>SUMIFS('2. Scope of Works'!$S$10:$S$105,'2. Scope of Works'!$H$10:$H$105,'4. Summary of Resilience Works'!$E46,'2. Scope of Works'!$I$10:$I$105,'4. Summary of Resilience Works'!AK$9)</f>
        <v>0</v>
      </c>
      <c r="AL46" s="50">
        <f>SUMIFS('2. Scope of Works'!$S$10:$S$105,'2. Scope of Works'!$H$10:$H$105,'4. Summary of Resilience Works'!$E46,'2. Scope of Works'!$I$10:$I$105,'4. Summary of Resilience Works'!AL$9)</f>
        <v>0</v>
      </c>
      <c r="AM46" s="50">
        <f>SUMIFS('2. Scope of Works'!$S$10:$S$105,'2. Scope of Works'!$H$10:$H$105,'4. Summary of Resilience Works'!$E46,'2. Scope of Works'!$I$10:$I$105,'4. Summary of Resilience Works'!AM$9)</f>
        <v>0</v>
      </c>
      <c r="AN46" s="50">
        <f>SUMIFS('2. Scope of Works'!$S$10:$S$105,'2. Scope of Works'!$H$10:$H$105,'4. Summary of Resilience Works'!$E46,'2. Scope of Works'!$I$10:$I$105,'4. Summary of Resilience Works'!AN$9)</f>
        <v>0</v>
      </c>
      <c r="AO46" s="50">
        <f>SUMIFS('2. Scope of Works'!$S$10:$S$105,'2. Scope of Works'!$H$10:$H$105,'4. Summary of Resilience Works'!$E46,'2. Scope of Works'!$I$10:$I$105,'4. Summary of Resilience Works'!AO$9)</f>
        <v>0</v>
      </c>
      <c r="AP46" s="50">
        <f>SUMIFS('2. Scope of Works'!$S$10:$S$105,'2. Scope of Works'!$H$10:$H$105,'4. Summary of Resilience Works'!$E46,'2. Scope of Works'!$I$10:$I$105,'4. Summary of Resilience Works'!AP$9)</f>
        <v>0</v>
      </c>
      <c r="AQ46" s="50">
        <f>SUMIFS('2. Scope of Works'!$S$10:$S$105,'2. Scope of Works'!$H$10:$H$105,'4. Summary of Resilience Works'!$E46,'2. Scope of Works'!$I$10:$I$105,'4. Summary of Resilience Works'!AQ$9)</f>
        <v>0</v>
      </c>
      <c r="AR46" s="50">
        <f>SUMIFS('2. Scope of Works'!$S$10:$S$105,'2. Scope of Works'!$H$10:$H$105,'4. Summary of Resilience Works'!$E46,'2. Scope of Works'!$I$10:$I$105,'4. Summary of Resilience Works'!AR$9)</f>
        <v>0</v>
      </c>
      <c r="AS46" s="50">
        <f>SUMIFS('2. Scope of Works'!$S$10:$S$105,'2. Scope of Works'!$H$10:$H$105,'4. Summary of Resilience Works'!$E46,'2. Scope of Works'!$I$10:$I$105,'4. Summary of Resilience Works'!AS$9)</f>
        <v>0</v>
      </c>
      <c r="AT46" s="50">
        <f>SUMIFS('2. Scope of Works'!$S$10:$S$105,'2. Scope of Works'!$H$10:$H$105,'4. Summary of Resilience Works'!$E46,'2. Scope of Works'!$I$10:$I$105,'4. Summary of Resilience Works'!AT$9)</f>
        <v>0</v>
      </c>
      <c r="AU46" s="50">
        <f>SUMIFS('2. Scope of Works'!$S$10:$S$105,'2. Scope of Works'!$H$10:$H$105,'4. Summary of Resilience Works'!$E46,'2. Scope of Works'!$I$10:$I$105,'4. Summary of Resilience Works'!AU$9)</f>
        <v>0</v>
      </c>
      <c r="AV46" s="50">
        <f>SUMIFS('2. Scope of Works'!$S$10:$S$105,'2. Scope of Works'!$H$10:$H$105,'4. Summary of Resilience Works'!$E46,'2. Scope of Works'!$I$10:$I$105,'4. Summary of Resilience Works'!AV$9)</f>
        <v>0</v>
      </c>
      <c r="AW46" s="50">
        <f>SUMIFS('2. Scope of Works'!$S$10:$S$105,'2. Scope of Works'!$H$10:$H$105,'4. Summary of Resilience Works'!$E46,'2. Scope of Works'!$I$10:$I$105,'4. Summary of Resilience Works'!AW$9)</f>
        <v>0</v>
      </c>
      <c r="AX46" s="50">
        <f>SUMIFS('2. Scope of Works'!$S$10:$S$105,'2. Scope of Works'!$H$10:$H$105,'4. Summary of Resilience Works'!$E46,'2. Scope of Works'!$I$10:$I$105,'4. Summary of Resilience Works'!AX$9)</f>
        <v>0</v>
      </c>
      <c r="AY46" s="50">
        <f>SUMIFS('2. Scope of Works'!$S$10:$S$105,'2. Scope of Works'!$H$10:$H$105,'4. Summary of Resilience Works'!$E46,'2. Scope of Works'!$I$10:$I$105,'4. Summary of Resilience Works'!AY$9)</f>
        <v>0</v>
      </c>
      <c r="AZ46" s="50">
        <f>SUMIFS('2. Scope of Works'!$S$10:$S$105,'2. Scope of Works'!$H$10:$H$105,'4. Summary of Resilience Works'!$E46,'2. Scope of Works'!$I$10:$I$105,'4. Summary of Resilience Works'!AZ$9)</f>
        <v>0</v>
      </c>
      <c r="BA46" s="50">
        <f>SUMIFS('2. Scope of Works'!$S$10:$S$105,'2. Scope of Works'!$H$10:$H$105,'4. Summary of Resilience Works'!$E46,'2. Scope of Works'!$I$10:$I$105,'4. Summary of Resilience Works'!BA$9)</f>
        <v>0</v>
      </c>
      <c r="BB46" s="50">
        <f>SUMIFS('2. Scope of Works'!$S$10:$S$105,'2. Scope of Works'!$H$10:$H$105,'4. Summary of Resilience Works'!$E46,'2. Scope of Works'!$I$10:$I$105,'4. Summary of Resilience Works'!BB$9)</f>
        <v>0</v>
      </c>
      <c r="BC46" s="50">
        <f>SUMIFS('2. Scope of Works'!$S$10:$S$105,'2. Scope of Works'!$H$10:$H$105,'4. Summary of Resilience Works'!$E46,'2. Scope of Works'!$I$10:$I$105,'4. Summary of Resilience Works'!BC$9)</f>
        <v>0</v>
      </c>
      <c r="BD46" s="50">
        <f>SUMIFS('2. Scope of Works'!$S$10:$S$105,'2. Scope of Works'!$H$10:$H$105,'4. Summary of Resilience Works'!$E46,'2. Scope of Works'!$I$10:$I$105,'4. Summary of Resilience Works'!BD$9)</f>
        <v>0</v>
      </c>
      <c r="BE46" s="50">
        <f>SUMIFS('2. Scope of Works'!$S$10:$S$105,'2. Scope of Works'!$H$10:$H$105,'4. Summary of Resilience Works'!$E46,'2. Scope of Works'!$I$10:$I$105,'4. Summary of Resilience Works'!BE$9)</f>
        <v>0</v>
      </c>
      <c r="BF46" s="50">
        <f>SUMIFS('2. Scope of Works'!$S$10:$S$105,'2. Scope of Works'!$H$10:$H$105,'4. Summary of Resilience Works'!$E46,'2. Scope of Works'!$I$10:$I$105,'4. Summary of Resilience Works'!BF$9)</f>
        <v>0</v>
      </c>
      <c r="BG46" s="50">
        <f>SUMIFS('2. Scope of Works'!$S$10:$S$105,'2. Scope of Works'!$H$10:$H$105,'4. Summary of Resilience Works'!$E46,'2. Scope of Works'!$I$10:$I$105,'4. Summary of Resilience Works'!BG$9)</f>
        <v>0</v>
      </c>
    </row>
    <row r="47" spans="3:59" s="47" customFormat="1" ht="29" x14ac:dyDescent="0.35">
      <c r="C47" s="1" t="s">
        <v>273</v>
      </c>
      <c r="D47" s="2" t="s">
        <v>274</v>
      </c>
      <c r="E47" s="1">
        <v>13.01</v>
      </c>
      <c r="F47" s="3" t="s">
        <v>275</v>
      </c>
      <c r="H47" s="48" t="str">
        <f>IF(SUMIF('2. Scope of Works'!$H$10:$H$105,'4. Summary of Resilience Works'!E47,'2. Scope of Works'!$Q$10:$Q$105)=0,"",SUMIF('2. Scope of Works'!$H$10:$H$105,'4. Summary of Resilience Works'!E47,'2. Scope of Works'!$Q$10:$Q$105))</f>
        <v/>
      </c>
      <c r="I47" s="48" t="str">
        <f>IF(SUMIF('2. Scope of Works'!$H$10:$H$105,'4. Summary of Resilience Works'!E47,'2. Scope of Works'!$R$10:$R$105)=0,"",SUMIF('2. Scope of Works'!$H$10:$H$105,'4. Summary of Resilience Works'!E47,'2. Scope of Works'!$R$10:$R$105))</f>
        <v/>
      </c>
      <c r="J47" s="48" t="str">
        <f>IF(SUMIF('2. Scope of Works'!$H$10:$H$105,'4. Summary of Resilience Works'!E47,'2. Scope of Works'!$S$10:$S$105)=0,"",SUMIF('2. Scope of Works'!$H$10:$H$105,'4. Summary of Resilience Works'!E47,'2. Scope of Works'!$S$10:$S$105))</f>
        <v/>
      </c>
      <c r="K47" s="49" t="str">
        <f>IF(SUMIFS('2. Scope of Works'!$S$10:$S$105,'2. Scope of Works'!$H$10:$H$105,$E47,'2. Scope of Works'!$P$10:$P$105,"Y")&gt;0,"Y","")</f>
        <v/>
      </c>
      <c r="O47" s="50">
        <f>SUMIFS('2. Scope of Works'!$S$10:$S$105,'2. Scope of Works'!$H$10:$H$105,'4. Summary of Resilience Works'!$E47,'2. Scope of Works'!$I$10:$I$105,'4. Summary of Resilience Works'!O$9)</f>
        <v>0</v>
      </c>
      <c r="P47" s="50">
        <f>SUMIFS('2. Scope of Works'!$S$10:$S$105,'2. Scope of Works'!$H$10:$H$105,'4. Summary of Resilience Works'!$E47,'2. Scope of Works'!$I$10:$I$105,'4. Summary of Resilience Works'!P$9)</f>
        <v>0</v>
      </c>
      <c r="Q47" s="50">
        <f>SUMIFS('2. Scope of Works'!$S$10:$S$105,'2. Scope of Works'!$H$10:$H$105,'4. Summary of Resilience Works'!$E47,'2. Scope of Works'!$I$10:$I$105,'4. Summary of Resilience Works'!Q$9)</f>
        <v>0</v>
      </c>
      <c r="R47" s="50">
        <f>SUMIFS('2. Scope of Works'!$S$10:$S$105,'2. Scope of Works'!$H$10:$H$105,'4. Summary of Resilience Works'!$E47,'2. Scope of Works'!$I$10:$I$105,'4. Summary of Resilience Works'!R$9)</f>
        <v>0</v>
      </c>
      <c r="S47" s="50">
        <f>SUMIFS('2. Scope of Works'!$S$10:$S$105,'2. Scope of Works'!$H$10:$H$105,'4. Summary of Resilience Works'!$E47,'2. Scope of Works'!$I$10:$I$105,'4. Summary of Resilience Works'!S$9)</f>
        <v>0</v>
      </c>
      <c r="T47" s="50">
        <f>SUMIFS('2. Scope of Works'!$S$10:$S$105,'2. Scope of Works'!$H$10:$H$105,'4. Summary of Resilience Works'!$E47,'2. Scope of Works'!$I$10:$I$105,'4. Summary of Resilience Works'!T$9)</f>
        <v>0</v>
      </c>
      <c r="U47" s="50">
        <f>SUMIFS('2. Scope of Works'!$S$10:$S$105,'2. Scope of Works'!$H$10:$H$105,'4. Summary of Resilience Works'!$E47,'2. Scope of Works'!$I$10:$I$105,'4. Summary of Resilience Works'!U$9)</f>
        <v>0</v>
      </c>
      <c r="V47" s="50">
        <f>SUMIFS('2. Scope of Works'!$S$10:$S$105,'2. Scope of Works'!$H$10:$H$105,'4. Summary of Resilience Works'!$E47,'2. Scope of Works'!$I$10:$I$105,'4. Summary of Resilience Works'!V$9)</f>
        <v>0</v>
      </c>
      <c r="W47" s="50">
        <f>SUMIFS('2. Scope of Works'!$S$10:$S$105,'2. Scope of Works'!$H$10:$H$105,'4. Summary of Resilience Works'!$E47,'2. Scope of Works'!$I$10:$I$105,'4. Summary of Resilience Works'!W$9)</f>
        <v>0</v>
      </c>
      <c r="X47" s="50">
        <f>SUMIFS('2. Scope of Works'!$S$10:$S$105,'2. Scope of Works'!$H$10:$H$105,'4. Summary of Resilience Works'!$E47,'2. Scope of Works'!$I$10:$I$105,'4. Summary of Resilience Works'!X$9)</f>
        <v>0</v>
      </c>
      <c r="Y47" s="50">
        <f>SUMIFS('2. Scope of Works'!$S$10:$S$105,'2. Scope of Works'!$H$10:$H$105,'4. Summary of Resilience Works'!$E47,'2. Scope of Works'!$I$10:$I$105,'4. Summary of Resilience Works'!Y$9)</f>
        <v>0</v>
      </c>
      <c r="Z47" s="50">
        <f>SUMIFS('2. Scope of Works'!$S$10:$S$105,'2. Scope of Works'!$H$10:$H$105,'4. Summary of Resilience Works'!$E47,'2. Scope of Works'!$I$10:$I$105,'4. Summary of Resilience Works'!Z$9)</f>
        <v>0</v>
      </c>
      <c r="AA47" s="50">
        <f>SUMIFS('2. Scope of Works'!$S$10:$S$105,'2. Scope of Works'!$H$10:$H$105,'4. Summary of Resilience Works'!$E47,'2. Scope of Works'!$I$10:$I$105,'4. Summary of Resilience Works'!AA$9)</f>
        <v>0</v>
      </c>
      <c r="AB47" s="50">
        <f>SUMIFS('2. Scope of Works'!$S$10:$S$105,'2. Scope of Works'!$H$10:$H$105,'4. Summary of Resilience Works'!$E47,'2. Scope of Works'!$I$10:$I$105,'4. Summary of Resilience Works'!AB$9)</f>
        <v>0</v>
      </c>
      <c r="AC47" s="50">
        <f>SUMIFS('2. Scope of Works'!$S$10:$S$105,'2. Scope of Works'!$H$10:$H$105,'4. Summary of Resilience Works'!$E47,'2. Scope of Works'!$I$10:$I$105,'4. Summary of Resilience Works'!AC$9)</f>
        <v>0</v>
      </c>
      <c r="AD47" s="50">
        <f>SUMIFS('2. Scope of Works'!$S$10:$S$105,'2. Scope of Works'!$H$10:$H$105,'4. Summary of Resilience Works'!$E47,'2. Scope of Works'!$I$10:$I$105,'4. Summary of Resilience Works'!AD$9)</f>
        <v>0</v>
      </c>
      <c r="AE47" s="50">
        <f>SUMIFS('2. Scope of Works'!$S$10:$S$105,'2. Scope of Works'!$H$10:$H$105,'4. Summary of Resilience Works'!$E47,'2. Scope of Works'!$I$10:$I$105,'4. Summary of Resilience Works'!AE$9)</f>
        <v>0</v>
      </c>
      <c r="AF47" s="50">
        <f>SUMIFS('2. Scope of Works'!$S$10:$S$105,'2. Scope of Works'!$H$10:$H$105,'4. Summary of Resilience Works'!$E47,'2. Scope of Works'!$I$10:$I$105,'4. Summary of Resilience Works'!AF$9)</f>
        <v>0</v>
      </c>
      <c r="AG47" s="50">
        <f>SUMIFS('2. Scope of Works'!$S$10:$S$105,'2. Scope of Works'!$H$10:$H$105,'4. Summary of Resilience Works'!$E47,'2. Scope of Works'!$I$10:$I$105,'4. Summary of Resilience Works'!AG$9)</f>
        <v>0</v>
      </c>
      <c r="AH47" s="50">
        <f>SUMIFS('2. Scope of Works'!$S$10:$S$105,'2. Scope of Works'!$H$10:$H$105,'4. Summary of Resilience Works'!$E47,'2. Scope of Works'!$I$10:$I$105,'4. Summary of Resilience Works'!AH$9)</f>
        <v>0</v>
      </c>
      <c r="AI47" s="50">
        <f>SUMIFS('2. Scope of Works'!$S$10:$S$105,'2. Scope of Works'!$H$10:$H$105,'4. Summary of Resilience Works'!$E47,'2. Scope of Works'!$I$10:$I$105,'4. Summary of Resilience Works'!AI$9)</f>
        <v>0</v>
      </c>
      <c r="AJ47" s="50">
        <f>SUMIFS('2. Scope of Works'!$S$10:$S$105,'2. Scope of Works'!$H$10:$H$105,'4. Summary of Resilience Works'!$E47,'2. Scope of Works'!$I$10:$I$105,'4. Summary of Resilience Works'!AJ$9)</f>
        <v>0</v>
      </c>
      <c r="AK47" s="50">
        <f>SUMIFS('2. Scope of Works'!$S$10:$S$105,'2. Scope of Works'!$H$10:$H$105,'4. Summary of Resilience Works'!$E47,'2. Scope of Works'!$I$10:$I$105,'4. Summary of Resilience Works'!AK$9)</f>
        <v>0</v>
      </c>
      <c r="AL47" s="50">
        <f>SUMIFS('2. Scope of Works'!$S$10:$S$105,'2. Scope of Works'!$H$10:$H$105,'4. Summary of Resilience Works'!$E47,'2. Scope of Works'!$I$10:$I$105,'4. Summary of Resilience Works'!AL$9)</f>
        <v>0</v>
      </c>
      <c r="AM47" s="50">
        <f>SUMIFS('2. Scope of Works'!$S$10:$S$105,'2. Scope of Works'!$H$10:$H$105,'4. Summary of Resilience Works'!$E47,'2. Scope of Works'!$I$10:$I$105,'4. Summary of Resilience Works'!AM$9)</f>
        <v>0</v>
      </c>
      <c r="AN47" s="50">
        <f>SUMIFS('2. Scope of Works'!$S$10:$S$105,'2. Scope of Works'!$H$10:$H$105,'4. Summary of Resilience Works'!$E47,'2. Scope of Works'!$I$10:$I$105,'4. Summary of Resilience Works'!AN$9)</f>
        <v>0</v>
      </c>
      <c r="AO47" s="50">
        <f>SUMIFS('2. Scope of Works'!$S$10:$S$105,'2. Scope of Works'!$H$10:$H$105,'4. Summary of Resilience Works'!$E47,'2. Scope of Works'!$I$10:$I$105,'4. Summary of Resilience Works'!AO$9)</f>
        <v>0</v>
      </c>
      <c r="AP47" s="50">
        <f>SUMIFS('2. Scope of Works'!$S$10:$S$105,'2. Scope of Works'!$H$10:$H$105,'4. Summary of Resilience Works'!$E47,'2. Scope of Works'!$I$10:$I$105,'4. Summary of Resilience Works'!AP$9)</f>
        <v>0</v>
      </c>
      <c r="AQ47" s="50">
        <f>SUMIFS('2. Scope of Works'!$S$10:$S$105,'2. Scope of Works'!$H$10:$H$105,'4. Summary of Resilience Works'!$E47,'2. Scope of Works'!$I$10:$I$105,'4. Summary of Resilience Works'!AQ$9)</f>
        <v>0</v>
      </c>
      <c r="AR47" s="50">
        <f>SUMIFS('2. Scope of Works'!$S$10:$S$105,'2. Scope of Works'!$H$10:$H$105,'4. Summary of Resilience Works'!$E47,'2. Scope of Works'!$I$10:$I$105,'4. Summary of Resilience Works'!AR$9)</f>
        <v>0</v>
      </c>
      <c r="AS47" s="50">
        <f>SUMIFS('2. Scope of Works'!$S$10:$S$105,'2. Scope of Works'!$H$10:$H$105,'4. Summary of Resilience Works'!$E47,'2. Scope of Works'!$I$10:$I$105,'4. Summary of Resilience Works'!AS$9)</f>
        <v>0</v>
      </c>
      <c r="AT47" s="50">
        <f>SUMIFS('2. Scope of Works'!$S$10:$S$105,'2. Scope of Works'!$H$10:$H$105,'4. Summary of Resilience Works'!$E47,'2. Scope of Works'!$I$10:$I$105,'4. Summary of Resilience Works'!AT$9)</f>
        <v>0</v>
      </c>
      <c r="AU47" s="50">
        <f>SUMIFS('2. Scope of Works'!$S$10:$S$105,'2. Scope of Works'!$H$10:$H$105,'4. Summary of Resilience Works'!$E47,'2. Scope of Works'!$I$10:$I$105,'4. Summary of Resilience Works'!AU$9)</f>
        <v>0</v>
      </c>
      <c r="AV47" s="50">
        <f>SUMIFS('2. Scope of Works'!$S$10:$S$105,'2. Scope of Works'!$H$10:$H$105,'4. Summary of Resilience Works'!$E47,'2. Scope of Works'!$I$10:$I$105,'4. Summary of Resilience Works'!AV$9)</f>
        <v>0</v>
      </c>
      <c r="AW47" s="50">
        <f>SUMIFS('2. Scope of Works'!$S$10:$S$105,'2. Scope of Works'!$H$10:$H$105,'4. Summary of Resilience Works'!$E47,'2. Scope of Works'!$I$10:$I$105,'4. Summary of Resilience Works'!AW$9)</f>
        <v>0</v>
      </c>
      <c r="AX47" s="50">
        <f>SUMIFS('2. Scope of Works'!$S$10:$S$105,'2. Scope of Works'!$H$10:$H$105,'4. Summary of Resilience Works'!$E47,'2. Scope of Works'!$I$10:$I$105,'4. Summary of Resilience Works'!AX$9)</f>
        <v>0</v>
      </c>
      <c r="AY47" s="50">
        <f>SUMIFS('2. Scope of Works'!$S$10:$S$105,'2. Scope of Works'!$H$10:$H$105,'4. Summary of Resilience Works'!$E47,'2. Scope of Works'!$I$10:$I$105,'4. Summary of Resilience Works'!AY$9)</f>
        <v>0</v>
      </c>
      <c r="AZ47" s="50">
        <f>SUMIFS('2. Scope of Works'!$S$10:$S$105,'2. Scope of Works'!$H$10:$H$105,'4. Summary of Resilience Works'!$E47,'2. Scope of Works'!$I$10:$I$105,'4. Summary of Resilience Works'!AZ$9)</f>
        <v>0</v>
      </c>
      <c r="BA47" s="50">
        <f>SUMIFS('2. Scope of Works'!$S$10:$S$105,'2. Scope of Works'!$H$10:$H$105,'4. Summary of Resilience Works'!$E47,'2. Scope of Works'!$I$10:$I$105,'4. Summary of Resilience Works'!BA$9)</f>
        <v>0</v>
      </c>
      <c r="BB47" s="50">
        <f>SUMIFS('2. Scope of Works'!$S$10:$S$105,'2. Scope of Works'!$H$10:$H$105,'4. Summary of Resilience Works'!$E47,'2. Scope of Works'!$I$10:$I$105,'4. Summary of Resilience Works'!BB$9)</f>
        <v>0</v>
      </c>
      <c r="BC47" s="50">
        <f>SUMIFS('2. Scope of Works'!$S$10:$S$105,'2. Scope of Works'!$H$10:$H$105,'4. Summary of Resilience Works'!$E47,'2. Scope of Works'!$I$10:$I$105,'4. Summary of Resilience Works'!BC$9)</f>
        <v>0</v>
      </c>
      <c r="BD47" s="50">
        <f>SUMIFS('2. Scope of Works'!$S$10:$S$105,'2. Scope of Works'!$H$10:$H$105,'4. Summary of Resilience Works'!$E47,'2. Scope of Works'!$I$10:$I$105,'4. Summary of Resilience Works'!BD$9)</f>
        <v>0</v>
      </c>
      <c r="BE47" s="50">
        <f>SUMIFS('2. Scope of Works'!$S$10:$S$105,'2. Scope of Works'!$H$10:$H$105,'4. Summary of Resilience Works'!$E47,'2. Scope of Works'!$I$10:$I$105,'4. Summary of Resilience Works'!BE$9)</f>
        <v>0</v>
      </c>
      <c r="BF47" s="50">
        <f>SUMIFS('2. Scope of Works'!$S$10:$S$105,'2. Scope of Works'!$H$10:$H$105,'4. Summary of Resilience Works'!$E47,'2. Scope of Works'!$I$10:$I$105,'4. Summary of Resilience Works'!BF$9)</f>
        <v>0</v>
      </c>
      <c r="BG47" s="50">
        <f>SUMIFS('2. Scope of Works'!$S$10:$S$105,'2. Scope of Works'!$H$10:$H$105,'4. Summary of Resilience Works'!$E47,'2. Scope of Works'!$I$10:$I$105,'4. Summary of Resilience Works'!BG$9)</f>
        <v>0</v>
      </c>
    </row>
    <row r="48" spans="3:59" s="47" customFormat="1" ht="29" x14ac:dyDescent="0.35">
      <c r="C48" s="1" t="s">
        <v>276</v>
      </c>
      <c r="D48" s="2" t="s">
        <v>277</v>
      </c>
      <c r="E48" s="1">
        <v>14.01</v>
      </c>
      <c r="F48" s="3" t="s">
        <v>278</v>
      </c>
      <c r="H48" s="48" t="str">
        <f>IF(SUMIF('2. Scope of Works'!$H$10:$H$105,'4. Summary of Resilience Works'!E48,'2. Scope of Works'!$Q$10:$Q$105)=0,"",SUMIF('2. Scope of Works'!$H$10:$H$105,'4. Summary of Resilience Works'!E48,'2. Scope of Works'!$Q$10:$Q$105))</f>
        <v/>
      </c>
      <c r="I48" s="48" t="str">
        <f>IF(SUMIF('2. Scope of Works'!$H$10:$H$105,'4. Summary of Resilience Works'!E48,'2. Scope of Works'!$R$10:$R$105)=0,"",SUMIF('2. Scope of Works'!$H$10:$H$105,'4. Summary of Resilience Works'!E48,'2. Scope of Works'!$R$10:$R$105))</f>
        <v/>
      </c>
      <c r="J48" s="48" t="str">
        <f>IF(SUMIF('2. Scope of Works'!$H$10:$H$105,'4. Summary of Resilience Works'!E48,'2. Scope of Works'!$S$10:$S$105)=0,"",SUMIF('2. Scope of Works'!$H$10:$H$105,'4. Summary of Resilience Works'!E48,'2. Scope of Works'!$S$10:$S$105))</f>
        <v/>
      </c>
      <c r="K48" s="49" t="str">
        <f>IF(SUMIFS('2. Scope of Works'!$S$10:$S$105,'2. Scope of Works'!$H$10:$H$105,$E48,'2. Scope of Works'!$P$10:$P$105,"Y")&gt;0,"Y","")</f>
        <v/>
      </c>
      <c r="O48" s="50">
        <f>SUMIFS('2. Scope of Works'!$S$10:$S$105,'2. Scope of Works'!$H$10:$H$105,'4. Summary of Resilience Works'!$E48,'2. Scope of Works'!$I$10:$I$105,'4. Summary of Resilience Works'!O$9)</f>
        <v>0</v>
      </c>
      <c r="P48" s="50">
        <f>SUMIFS('2. Scope of Works'!$S$10:$S$105,'2. Scope of Works'!$H$10:$H$105,'4. Summary of Resilience Works'!$E48,'2. Scope of Works'!$I$10:$I$105,'4. Summary of Resilience Works'!P$9)</f>
        <v>0</v>
      </c>
      <c r="Q48" s="50">
        <f>SUMIFS('2. Scope of Works'!$S$10:$S$105,'2. Scope of Works'!$H$10:$H$105,'4. Summary of Resilience Works'!$E48,'2. Scope of Works'!$I$10:$I$105,'4. Summary of Resilience Works'!Q$9)</f>
        <v>0</v>
      </c>
      <c r="R48" s="50">
        <f>SUMIFS('2. Scope of Works'!$S$10:$S$105,'2. Scope of Works'!$H$10:$H$105,'4. Summary of Resilience Works'!$E48,'2. Scope of Works'!$I$10:$I$105,'4. Summary of Resilience Works'!R$9)</f>
        <v>0</v>
      </c>
      <c r="S48" s="50">
        <f>SUMIFS('2. Scope of Works'!$S$10:$S$105,'2. Scope of Works'!$H$10:$H$105,'4. Summary of Resilience Works'!$E48,'2. Scope of Works'!$I$10:$I$105,'4. Summary of Resilience Works'!S$9)</f>
        <v>0</v>
      </c>
      <c r="T48" s="50">
        <f>SUMIFS('2. Scope of Works'!$S$10:$S$105,'2. Scope of Works'!$H$10:$H$105,'4. Summary of Resilience Works'!$E48,'2. Scope of Works'!$I$10:$I$105,'4. Summary of Resilience Works'!T$9)</f>
        <v>0</v>
      </c>
      <c r="U48" s="50">
        <f>SUMIFS('2. Scope of Works'!$S$10:$S$105,'2. Scope of Works'!$H$10:$H$105,'4. Summary of Resilience Works'!$E48,'2. Scope of Works'!$I$10:$I$105,'4. Summary of Resilience Works'!U$9)</f>
        <v>0</v>
      </c>
      <c r="V48" s="50">
        <f>SUMIFS('2. Scope of Works'!$S$10:$S$105,'2. Scope of Works'!$H$10:$H$105,'4. Summary of Resilience Works'!$E48,'2. Scope of Works'!$I$10:$I$105,'4. Summary of Resilience Works'!V$9)</f>
        <v>0</v>
      </c>
      <c r="W48" s="50">
        <f>SUMIFS('2. Scope of Works'!$S$10:$S$105,'2. Scope of Works'!$H$10:$H$105,'4. Summary of Resilience Works'!$E48,'2. Scope of Works'!$I$10:$I$105,'4. Summary of Resilience Works'!W$9)</f>
        <v>0</v>
      </c>
      <c r="X48" s="50">
        <f>SUMIFS('2. Scope of Works'!$S$10:$S$105,'2. Scope of Works'!$H$10:$H$105,'4. Summary of Resilience Works'!$E48,'2. Scope of Works'!$I$10:$I$105,'4. Summary of Resilience Works'!X$9)</f>
        <v>0</v>
      </c>
      <c r="Y48" s="50">
        <f>SUMIFS('2. Scope of Works'!$S$10:$S$105,'2. Scope of Works'!$H$10:$H$105,'4. Summary of Resilience Works'!$E48,'2. Scope of Works'!$I$10:$I$105,'4. Summary of Resilience Works'!Y$9)</f>
        <v>0</v>
      </c>
      <c r="Z48" s="50">
        <f>SUMIFS('2. Scope of Works'!$S$10:$S$105,'2. Scope of Works'!$H$10:$H$105,'4. Summary of Resilience Works'!$E48,'2. Scope of Works'!$I$10:$I$105,'4. Summary of Resilience Works'!Z$9)</f>
        <v>0</v>
      </c>
      <c r="AA48" s="50">
        <f>SUMIFS('2. Scope of Works'!$S$10:$S$105,'2. Scope of Works'!$H$10:$H$105,'4. Summary of Resilience Works'!$E48,'2. Scope of Works'!$I$10:$I$105,'4. Summary of Resilience Works'!AA$9)</f>
        <v>0</v>
      </c>
      <c r="AB48" s="50">
        <f>SUMIFS('2. Scope of Works'!$S$10:$S$105,'2. Scope of Works'!$H$10:$H$105,'4. Summary of Resilience Works'!$E48,'2. Scope of Works'!$I$10:$I$105,'4. Summary of Resilience Works'!AB$9)</f>
        <v>0</v>
      </c>
      <c r="AC48" s="50">
        <f>SUMIFS('2. Scope of Works'!$S$10:$S$105,'2. Scope of Works'!$H$10:$H$105,'4. Summary of Resilience Works'!$E48,'2. Scope of Works'!$I$10:$I$105,'4. Summary of Resilience Works'!AC$9)</f>
        <v>0</v>
      </c>
      <c r="AD48" s="50">
        <f>SUMIFS('2. Scope of Works'!$S$10:$S$105,'2. Scope of Works'!$H$10:$H$105,'4. Summary of Resilience Works'!$E48,'2. Scope of Works'!$I$10:$I$105,'4. Summary of Resilience Works'!AD$9)</f>
        <v>0</v>
      </c>
      <c r="AE48" s="50">
        <f>SUMIFS('2. Scope of Works'!$S$10:$S$105,'2. Scope of Works'!$H$10:$H$105,'4. Summary of Resilience Works'!$E48,'2. Scope of Works'!$I$10:$I$105,'4. Summary of Resilience Works'!AE$9)</f>
        <v>0</v>
      </c>
      <c r="AF48" s="50">
        <f>SUMIFS('2. Scope of Works'!$S$10:$S$105,'2. Scope of Works'!$H$10:$H$105,'4. Summary of Resilience Works'!$E48,'2. Scope of Works'!$I$10:$I$105,'4. Summary of Resilience Works'!AF$9)</f>
        <v>0</v>
      </c>
      <c r="AG48" s="50">
        <f>SUMIFS('2. Scope of Works'!$S$10:$S$105,'2. Scope of Works'!$H$10:$H$105,'4. Summary of Resilience Works'!$E48,'2. Scope of Works'!$I$10:$I$105,'4. Summary of Resilience Works'!AG$9)</f>
        <v>0</v>
      </c>
      <c r="AH48" s="50">
        <f>SUMIFS('2. Scope of Works'!$S$10:$S$105,'2. Scope of Works'!$H$10:$H$105,'4. Summary of Resilience Works'!$E48,'2. Scope of Works'!$I$10:$I$105,'4. Summary of Resilience Works'!AH$9)</f>
        <v>0</v>
      </c>
      <c r="AI48" s="50">
        <f>SUMIFS('2. Scope of Works'!$S$10:$S$105,'2. Scope of Works'!$H$10:$H$105,'4. Summary of Resilience Works'!$E48,'2. Scope of Works'!$I$10:$I$105,'4. Summary of Resilience Works'!AI$9)</f>
        <v>0</v>
      </c>
      <c r="AJ48" s="50">
        <f>SUMIFS('2. Scope of Works'!$S$10:$S$105,'2. Scope of Works'!$H$10:$H$105,'4. Summary of Resilience Works'!$E48,'2. Scope of Works'!$I$10:$I$105,'4. Summary of Resilience Works'!AJ$9)</f>
        <v>0</v>
      </c>
      <c r="AK48" s="50">
        <f>SUMIFS('2. Scope of Works'!$S$10:$S$105,'2. Scope of Works'!$H$10:$H$105,'4. Summary of Resilience Works'!$E48,'2. Scope of Works'!$I$10:$I$105,'4. Summary of Resilience Works'!AK$9)</f>
        <v>0</v>
      </c>
      <c r="AL48" s="50">
        <f>SUMIFS('2. Scope of Works'!$S$10:$S$105,'2. Scope of Works'!$H$10:$H$105,'4. Summary of Resilience Works'!$E48,'2. Scope of Works'!$I$10:$I$105,'4. Summary of Resilience Works'!AL$9)</f>
        <v>0</v>
      </c>
      <c r="AM48" s="50">
        <f>SUMIFS('2. Scope of Works'!$S$10:$S$105,'2. Scope of Works'!$H$10:$H$105,'4. Summary of Resilience Works'!$E48,'2. Scope of Works'!$I$10:$I$105,'4. Summary of Resilience Works'!AM$9)</f>
        <v>0</v>
      </c>
      <c r="AN48" s="50">
        <f>SUMIFS('2. Scope of Works'!$S$10:$S$105,'2. Scope of Works'!$H$10:$H$105,'4. Summary of Resilience Works'!$E48,'2. Scope of Works'!$I$10:$I$105,'4. Summary of Resilience Works'!AN$9)</f>
        <v>0</v>
      </c>
      <c r="AO48" s="50">
        <f>SUMIFS('2. Scope of Works'!$S$10:$S$105,'2. Scope of Works'!$H$10:$H$105,'4. Summary of Resilience Works'!$E48,'2. Scope of Works'!$I$10:$I$105,'4. Summary of Resilience Works'!AO$9)</f>
        <v>0</v>
      </c>
      <c r="AP48" s="50">
        <f>SUMIFS('2. Scope of Works'!$S$10:$S$105,'2. Scope of Works'!$H$10:$H$105,'4. Summary of Resilience Works'!$E48,'2. Scope of Works'!$I$10:$I$105,'4. Summary of Resilience Works'!AP$9)</f>
        <v>0</v>
      </c>
      <c r="AQ48" s="50">
        <f>SUMIFS('2. Scope of Works'!$S$10:$S$105,'2. Scope of Works'!$H$10:$H$105,'4. Summary of Resilience Works'!$E48,'2. Scope of Works'!$I$10:$I$105,'4. Summary of Resilience Works'!AQ$9)</f>
        <v>0</v>
      </c>
      <c r="AR48" s="50">
        <f>SUMIFS('2. Scope of Works'!$S$10:$S$105,'2. Scope of Works'!$H$10:$H$105,'4. Summary of Resilience Works'!$E48,'2. Scope of Works'!$I$10:$I$105,'4. Summary of Resilience Works'!AR$9)</f>
        <v>0</v>
      </c>
      <c r="AS48" s="50">
        <f>SUMIFS('2. Scope of Works'!$S$10:$S$105,'2. Scope of Works'!$H$10:$H$105,'4. Summary of Resilience Works'!$E48,'2. Scope of Works'!$I$10:$I$105,'4. Summary of Resilience Works'!AS$9)</f>
        <v>0</v>
      </c>
      <c r="AT48" s="50">
        <f>SUMIFS('2. Scope of Works'!$S$10:$S$105,'2. Scope of Works'!$H$10:$H$105,'4. Summary of Resilience Works'!$E48,'2. Scope of Works'!$I$10:$I$105,'4. Summary of Resilience Works'!AT$9)</f>
        <v>0</v>
      </c>
      <c r="AU48" s="50">
        <f>SUMIFS('2. Scope of Works'!$S$10:$S$105,'2. Scope of Works'!$H$10:$H$105,'4. Summary of Resilience Works'!$E48,'2. Scope of Works'!$I$10:$I$105,'4. Summary of Resilience Works'!AU$9)</f>
        <v>0</v>
      </c>
      <c r="AV48" s="50">
        <f>SUMIFS('2. Scope of Works'!$S$10:$S$105,'2. Scope of Works'!$H$10:$H$105,'4. Summary of Resilience Works'!$E48,'2. Scope of Works'!$I$10:$I$105,'4. Summary of Resilience Works'!AV$9)</f>
        <v>0</v>
      </c>
      <c r="AW48" s="50">
        <f>SUMIFS('2. Scope of Works'!$S$10:$S$105,'2. Scope of Works'!$H$10:$H$105,'4. Summary of Resilience Works'!$E48,'2. Scope of Works'!$I$10:$I$105,'4. Summary of Resilience Works'!AW$9)</f>
        <v>0</v>
      </c>
      <c r="AX48" s="50">
        <f>SUMIFS('2. Scope of Works'!$S$10:$S$105,'2. Scope of Works'!$H$10:$H$105,'4. Summary of Resilience Works'!$E48,'2. Scope of Works'!$I$10:$I$105,'4. Summary of Resilience Works'!AX$9)</f>
        <v>0</v>
      </c>
      <c r="AY48" s="50">
        <f>SUMIFS('2. Scope of Works'!$S$10:$S$105,'2. Scope of Works'!$H$10:$H$105,'4. Summary of Resilience Works'!$E48,'2. Scope of Works'!$I$10:$I$105,'4. Summary of Resilience Works'!AY$9)</f>
        <v>0</v>
      </c>
      <c r="AZ48" s="50">
        <f>SUMIFS('2. Scope of Works'!$S$10:$S$105,'2. Scope of Works'!$H$10:$H$105,'4. Summary of Resilience Works'!$E48,'2. Scope of Works'!$I$10:$I$105,'4. Summary of Resilience Works'!AZ$9)</f>
        <v>0</v>
      </c>
      <c r="BA48" s="50">
        <f>SUMIFS('2. Scope of Works'!$S$10:$S$105,'2. Scope of Works'!$H$10:$H$105,'4. Summary of Resilience Works'!$E48,'2. Scope of Works'!$I$10:$I$105,'4. Summary of Resilience Works'!BA$9)</f>
        <v>0</v>
      </c>
      <c r="BB48" s="50">
        <f>SUMIFS('2. Scope of Works'!$S$10:$S$105,'2. Scope of Works'!$H$10:$H$105,'4. Summary of Resilience Works'!$E48,'2. Scope of Works'!$I$10:$I$105,'4. Summary of Resilience Works'!BB$9)</f>
        <v>0</v>
      </c>
      <c r="BC48" s="50">
        <f>SUMIFS('2. Scope of Works'!$S$10:$S$105,'2. Scope of Works'!$H$10:$H$105,'4. Summary of Resilience Works'!$E48,'2. Scope of Works'!$I$10:$I$105,'4. Summary of Resilience Works'!BC$9)</f>
        <v>0</v>
      </c>
      <c r="BD48" s="50">
        <f>SUMIFS('2. Scope of Works'!$S$10:$S$105,'2. Scope of Works'!$H$10:$H$105,'4. Summary of Resilience Works'!$E48,'2. Scope of Works'!$I$10:$I$105,'4. Summary of Resilience Works'!BD$9)</f>
        <v>0</v>
      </c>
      <c r="BE48" s="50">
        <f>SUMIFS('2. Scope of Works'!$S$10:$S$105,'2. Scope of Works'!$H$10:$H$105,'4. Summary of Resilience Works'!$E48,'2. Scope of Works'!$I$10:$I$105,'4. Summary of Resilience Works'!BE$9)</f>
        <v>0</v>
      </c>
      <c r="BF48" s="50">
        <f>SUMIFS('2. Scope of Works'!$S$10:$S$105,'2. Scope of Works'!$H$10:$H$105,'4. Summary of Resilience Works'!$E48,'2. Scope of Works'!$I$10:$I$105,'4. Summary of Resilience Works'!BF$9)</f>
        <v>0</v>
      </c>
      <c r="BG48" s="50">
        <f>SUMIFS('2. Scope of Works'!$S$10:$S$105,'2. Scope of Works'!$H$10:$H$105,'4. Summary of Resilience Works'!$E48,'2. Scope of Works'!$I$10:$I$105,'4. Summary of Resilience Works'!BG$9)</f>
        <v>0</v>
      </c>
    </row>
    <row r="49" spans="3:59" s="47" customFormat="1" ht="30" customHeight="1" x14ac:dyDescent="0.35">
      <c r="C49" s="166" t="s">
        <v>279</v>
      </c>
      <c r="D49" s="165" t="s">
        <v>107</v>
      </c>
      <c r="E49" s="1">
        <v>15.01</v>
      </c>
      <c r="F49" s="3" t="s">
        <v>280</v>
      </c>
      <c r="H49" s="48" t="str">
        <f>IF(SUMIF('2. Scope of Works'!$H$10:$H$105,'4. Summary of Resilience Works'!E49,'2. Scope of Works'!$Q$10:$Q$105)=0,"",SUMIF('2. Scope of Works'!$H$10:$H$105,'4. Summary of Resilience Works'!E49,'2. Scope of Works'!$Q$10:$Q$105))</f>
        <v/>
      </c>
      <c r="I49" s="48" t="str">
        <f>IF(SUMIF('2. Scope of Works'!$H$10:$H$105,'4. Summary of Resilience Works'!E49,'2. Scope of Works'!$R$10:$R$105)=0,"",SUMIF('2. Scope of Works'!$H$10:$H$105,'4. Summary of Resilience Works'!E49,'2. Scope of Works'!$R$10:$R$105))</f>
        <v/>
      </c>
      <c r="J49" s="48" t="str">
        <f>IF(SUMIF('2. Scope of Works'!$H$10:$H$105,'4. Summary of Resilience Works'!E49,'2. Scope of Works'!$S$10:$S$105)=0,"",SUMIF('2. Scope of Works'!$H$10:$H$105,'4. Summary of Resilience Works'!E49,'2. Scope of Works'!$S$10:$S$105))</f>
        <v/>
      </c>
      <c r="K49" s="49" t="str">
        <f>IF(SUMIFS('2. Scope of Works'!$S$10:$S$105,'2. Scope of Works'!$H$10:$H$105,$E49,'2. Scope of Works'!$P$10:$P$105,"Y")&gt;0,"Y","")</f>
        <v/>
      </c>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row>
    <row r="50" spans="3:59" s="47" customFormat="1" x14ac:dyDescent="0.35">
      <c r="C50" s="166"/>
      <c r="D50" s="165"/>
      <c r="E50" s="1">
        <v>15.02</v>
      </c>
      <c r="F50" s="3" t="s">
        <v>108</v>
      </c>
      <c r="H50" s="48" t="str">
        <f>IF(SUMIF('2. Scope of Works'!$H$10:$H$105,'4. Summary of Resilience Works'!E50,'2. Scope of Works'!$Q$10:$Q$105)=0,"",SUMIF('2. Scope of Works'!$H$10:$H$105,'4. Summary of Resilience Works'!E50,'2. Scope of Works'!$Q$10:$Q$105))</f>
        <v/>
      </c>
      <c r="I50" s="48">
        <f>IF(SUMIF('2. Scope of Works'!$H$10:$H$105,'4. Summary of Resilience Works'!E50,'2. Scope of Works'!$R$10:$R$105)=0,"",SUMIF('2. Scope of Works'!$H$10:$H$105,'4. Summary of Resilience Works'!E50,'2. Scope of Works'!$R$10:$R$105))</f>
        <v>4000</v>
      </c>
      <c r="J50" s="48">
        <f>IF(SUMIF('2. Scope of Works'!$H$10:$H$105,'4. Summary of Resilience Works'!E50,'2. Scope of Works'!$S$10:$S$105)=0,"",SUMIF('2. Scope of Works'!$H$10:$H$105,'4. Summary of Resilience Works'!E50,'2. Scope of Works'!$S$10:$S$105))</f>
        <v>4000</v>
      </c>
      <c r="K50" s="49" t="str">
        <f>IF(SUMIFS('2. Scope of Works'!$S$10:$S$105,'2. Scope of Works'!$H$10:$H$105,$E50,'2. Scope of Works'!$P$10:$P$105,"Y")&gt;0,"Y","")</f>
        <v/>
      </c>
      <c r="M50" s="111"/>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5"/>
      <c r="BG50" s="95"/>
    </row>
    <row r="51" spans="3:59" s="47" customFormat="1" x14ac:dyDescent="0.35">
      <c r="C51" s="96"/>
      <c r="D51" s="97"/>
      <c r="E51" s="96"/>
      <c r="F51" s="98"/>
      <c r="H51" s="99"/>
      <c r="I51" s="99"/>
      <c r="J51" s="99"/>
      <c r="K51" s="101"/>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95"/>
      <c r="AT51" s="95"/>
      <c r="AU51" s="95"/>
      <c r="AV51" s="95"/>
      <c r="AW51" s="95"/>
      <c r="AX51" s="95"/>
      <c r="AY51" s="95"/>
      <c r="AZ51" s="95"/>
      <c r="BA51" s="95"/>
      <c r="BB51" s="95"/>
      <c r="BC51" s="95"/>
      <c r="BD51" s="95"/>
      <c r="BE51" s="95"/>
      <c r="BF51" s="95"/>
      <c r="BG51" s="95"/>
    </row>
    <row r="52" spans="3:59" s="47" customFormat="1" ht="29" x14ac:dyDescent="0.35">
      <c r="C52" s="166" t="s">
        <v>281</v>
      </c>
      <c r="D52" s="165" t="s">
        <v>282</v>
      </c>
      <c r="E52" s="1">
        <v>16.010000000000002</v>
      </c>
      <c r="F52" s="3" t="s">
        <v>117</v>
      </c>
      <c r="G52" s="100"/>
      <c r="H52" s="48">
        <f>'2. Scope of Works'!Q135</f>
        <v>1040</v>
      </c>
      <c r="I52" s="48">
        <f>'2. Scope of Works'!R135</f>
        <v>0</v>
      </c>
      <c r="J52" s="48">
        <f>'2. Scope of Works'!S135</f>
        <v>1040</v>
      </c>
      <c r="K52" s="101"/>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5"/>
      <c r="AP52" s="95"/>
      <c r="AQ52" s="95"/>
      <c r="AR52" s="95"/>
      <c r="AS52" s="95"/>
      <c r="AT52" s="95"/>
      <c r="AU52" s="95"/>
      <c r="AV52" s="95"/>
      <c r="AW52" s="95"/>
      <c r="AX52" s="95"/>
      <c r="AY52" s="95"/>
      <c r="AZ52" s="95"/>
      <c r="BA52" s="95"/>
      <c r="BB52" s="95"/>
      <c r="BC52" s="95"/>
      <c r="BD52" s="95"/>
      <c r="BE52" s="95"/>
      <c r="BF52" s="95"/>
      <c r="BG52" s="95"/>
    </row>
    <row r="53" spans="3:59" s="47" customFormat="1" x14ac:dyDescent="0.35">
      <c r="C53" s="166"/>
      <c r="D53" s="165"/>
      <c r="E53" s="1">
        <v>16.02</v>
      </c>
      <c r="F53" s="3" t="s">
        <v>123</v>
      </c>
      <c r="G53" s="100"/>
      <c r="H53" s="48">
        <f>'2. Scope of Works'!Q138</f>
        <v>1869.5</v>
      </c>
      <c r="I53" s="48">
        <f>'2. Scope of Works'!R138</f>
        <v>400</v>
      </c>
      <c r="J53" s="48">
        <f>'2. Scope of Works'!S138</f>
        <v>2269.5</v>
      </c>
      <c r="K53" s="101"/>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c r="BG53" s="95"/>
    </row>
    <row r="54" spans="3:59" s="47" customFormat="1" x14ac:dyDescent="0.35">
      <c r="C54" s="166"/>
      <c r="D54" s="165"/>
      <c r="E54" s="1">
        <v>16.03</v>
      </c>
      <c r="F54" s="3" t="s">
        <v>283</v>
      </c>
      <c r="G54" s="100"/>
      <c r="H54" s="48">
        <f>'2. Scope of Works'!Q143</f>
        <v>5120</v>
      </c>
      <c r="I54" s="48">
        <f>'2. Scope of Works'!R143</f>
        <v>0</v>
      </c>
      <c r="J54" s="48">
        <f>'2. Scope of Works'!S143</f>
        <v>5120</v>
      </c>
      <c r="K54" s="101"/>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c r="AU54" s="95"/>
      <c r="AV54" s="95"/>
      <c r="AW54" s="95"/>
      <c r="AX54" s="95"/>
      <c r="AY54" s="95"/>
      <c r="AZ54" s="95"/>
      <c r="BA54" s="95"/>
      <c r="BB54" s="95"/>
      <c r="BC54" s="95"/>
      <c r="BD54" s="95"/>
      <c r="BE54" s="95"/>
      <c r="BF54" s="95"/>
      <c r="BG54" s="95"/>
    </row>
    <row r="55" spans="3:59" s="47" customFormat="1" x14ac:dyDescent="0.35">
      <c r="C55" s="166"/>
      <c r="D55" s="165"/>
      <c r="E55" s="1">
        <v>16.04</v>
      </c>
      <c r="F55" s="3" t="s">
        <v>284</v>
      </c>
      <c r="G55" s="100"/>
      <c r="H55" s="48">
        <f>'2. Scope of Works'!Q146</f>
        <v>0</v>
      </c>
      <c r="I55" s="48">
        <f>'2. Scope of Works'!R146</f>
        <v>0</v>
      </c>
      <c r="J55" s="48">
        <f>SUM(H55:I55)</f>
        <v>0</v>
      </c>
      <c r="K55" s="101"/>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c r="BG55" s="95"/>
    </row>
    <row r="56" spans="3:59" s="47" customFormat="1" x14ac:dyDescent="0.35">
      <c r="C56" s="166"/>
      <c r="D56" s="165"/>
      <c r="E56" s="1">
        <v>16.05</v>
      </c>
      <c r="F56" s="100" t="s">
        <v>285</v>
      </c>
      <c r="G56" s="100"/>
      <c r="H56" s="48">
        <f>'2. Scope of Works'!Q147</f>
        <v>550</v>
      </c>
      <c r="I56" s="48">
        <f>'2. Scope of Works'!R147</f>
        <v>200</v>
      </c>
      <c r="J56" s="48">
        <f t="shared" ref="J56:J57" si="0">SUM(H56:I56)</f>
        <v>750</v>
      </c>
      <c r="K56" s="101"/>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95"/>
      <c r="BF56" s="95"/>
      <c r="BG56" s="95"/>
    </row>
    <row r="57" spans="3:59" s="47" customFormat="1" x14ac:dyDescent="0.35">
      <c r="C57" s="166"/>
      <c r="D57" s="165"/>
      <c r="E57" s="1">
        <v>16.059999999999999</v>
      </c>
      <c r="F57" s="100" t="str">
        <f>'2. Scope of Works'!K148</f>
        <v>Other Warranty/Levy- [Please Specify]</v>
      </c>
      <c r="G57" s="100"/>
      <c r="H57" s="48">
        <f>'2. Scope of Works'!Q148</f>
        <v>0</v>
      </c>
      <c r="I57" s="48">
        <f>'2. Scope of Works'!R148</f>
        <v>0</v>
      </c>
      <c r="J57" s="48">
        <f t="shared" si="0"/>
        <v>0</v>
      </c>
      <c r="K57" s="51"/>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row>
    <row r="58" spans="3:59" s="47" customFormat="1" x14ac:dyDescent="0.35">
      <c r="K58" s="51"/>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row>
    <row r="59" spans="3:59" s="47" customFormat="1" x14ac:dyDescent="0.35">
      <c r="F59" s="7" t="s">
        <v>286</v>
      </c>
      <c r="G59" s="53"/>
      <c r="H59" s="54">
        <f>SUM(H10:H57)</f>
        <v>26234.5</v>
      </c>
      <c r="I59" s="54">
        <f>SUM(I10:I57)</f>
        <v>4600</v>
      </c>
      <c r="J59" s="54">
        <f>SUM(J10:J57)</f>
        <v>30834.5</v>
      </c>
      <c r="K59" s="51"/>
      <c r="O59" s="55">
        <f t="shared" ref="O59:BG59" si="1">SUM(O10:O48)</f>
        <v>0</v>
      </c>
      <c r="P59" s="55">
        <f t="shared" si="1"/>
        <v>0</v>
      </c>
      <c r="Q59" s="55">
        <f t="shared" si="1"/>
        <v>0</v>
      </c>
      <c r="R59" s="55">
        <f t="shared" si="1"/>
        <v>0</v>
      </c>
      <c r="S59" s="55">
        <f t="shared" si="1"/>
        <v>0</v>
      </c>
      <c r="T59" s="55">
        <f t="shared" si="1"/>
        <v>0</v>
      </c>
      <c r="U59" s="55">
        <f t="shared" si="1"/>
        <v>4600</v>
      </c>
      <c r="V59" s="55">
        <f t="shared" si="1"/>
        <v>0</v>
      </c>
      <c r="W59" s="55">
        <f t="shared" si="1"/>
        <v>0</v>
      </c>
      <c r="X59" s="55">
        <f t="shared" si="1"/>
        <v>0</v>
      </c>
      <c r="Y59" s="55">
        <f t="shared" si="1"/>
        <v>0</v>
      </c>
      <c r="Z59" s="55">
        <f t="shared" si="1"/>
        <v>1200</v>
      </c>
      <c r="AA59" s="55">
        <f t="shared" si="1"/>
        <v>0</v>
      </c>
      <c r="AB59" s="55">
        <f t="shared" si="1"/>
        <v>0</v>
      </c>
      <c r="AC59" s="55">
        <f t="shared" si="1"/>
        <v>9650</v>
      </c>
      <c r="AD59" s="55">
        <f t="shared" si="1"/>
        <v>0</v>
      </c>
      <c r="AE59" s="55">
        <f t="shared" si="1"/>
        <v>0</v>
      </c>
      <c r="AF59" s="55">
        <f t="shared" si="1"/>
        <v>0</v>
      </c>
      <c r="AG59" s="55">
        <f t="shared" si="1"/>
        <v>2025</v>
      </c>
      <c r="AH59" s="55">
        <f t="shared" si="1"/>
        <v>0</v>
      </c>
      <c r="AI59" s="55">
        <f t="shared" si="1"/>
        <v>0</v>
      </c>
      <c r="AJ59" s="55">
        <f t="shared" si="1"/>
        <v>0</v>
      </c>
      <c r="AK59" s="55">
        <f t="shared" si="1"/>
        <v>0</v>
      </c>
      <c r="AL59" s="55">
        <f t="shared" si="1"/>
        <v>0</v>
      </c>
      <c r="AM59" s="55">
        <f t="shared" si="1"/>
        <v>0</v>
      </c>
      <c r="AN59" s="55">
        <f t="shared" si="1"/>
        <v>0</v>
      </c>
      <c r="AO59" s="55">
        <f t="shared" si="1"/>
        <v>0</v>
      </c>
      <c r="AP59" s="55">
        <f t="shared" si="1"/>
        <v>0</v>
      </c>
      <c r="AQ59" s="55">
        <f t="shared" si="1"/>
        <v>0</v>
      </c>
      <c r="AR59" s="55">
        <f t="shared" si="1"/>
        <v>0</v>
      </c>
      <c r="AS59" s="55">
        <f t="shared" si="1"/>
        <v>0</v>
      </c>
      <c r="AT59" s="55">
        <f t="shared" si="1"/>
        <v>0</v>
      </c>
      <c r="AU59" s="55">
        <f t="shared" si="1"/>
        <v>0</v>
      </c>
      <c r="AV59" s="55">
        <f t="shared" si="1"/>
        <v>0</v>
      </c>
      <c r="AW59" s="55">
        <f t="shared" si="1"/>
        <v>0</v>
      </c>
      <c r="AX59" s="55">
        <f t="shared" si="1"/>
        <v>0</v>
      </c>
      <c r="AY59" s="55">
        <f t="shared" si="1"/>
        <v>0</v>
      </c>
      <c r="AZ59" s="55">
        <f t="shared" si="1"/>
        <v>0</v>
      </c>
      <c r="BA59" s="55">
        <f t="shared" si="1"/>
        <v>0</v>
      </c>
      <c r="BB59" s="55">
        <f t="shared" si="1"/>
        <v>0</v>
      </c>
      <c r="BC59" s="55">
        <f t="shared" si="1"/>
        <v>0</v>
      </c>
      <c r="BD59" s="55">
        <f t="shared" si="1"/>
        <v>0</v>
      </c>
      <c r="BE59" s="55">
        <f t="shared" si="1"/>
        <v>0</v>
      </c>
      <c r="BF59" s="55">
        <f t="shared" si="1"/>
        <v>0</v>
      </c>
      <c r="BG59" s="55">
        <f t="shared" si="1"/>
        <v>0</v>
      </c>
    </row>
    <row r="60" spans="3:59" s="47" customFormat="1" x14ac:dyDescent="0.35">
      <c r="C60" s="102" t="s">
        <v>287</v>
      </c>
      <c r="F60" s="3" t="s">
        <v>216</v>
      </c>
      <c r="H60" s="48">
        <f t="shared" ref="H60" si="2">H59*10%</f>
        <v>2623.4500000000003</v>
      </c>
      <c r="I60" s="48">
        <f t="shared" ref="I60" si="3">I59*10%</f>
        <v>460</v>
      </c>
      <c r="J60" s="48">
        <f>J59*10%</f>
        <v>3083.4500000000003</v>
      </c>
      <c r="K60" s="51"/>
      <c r="O60" s="56">
        <f>O59*10%</f>
        <v>0</v>
      </c>
      <c r="P60" s="56">
        <f t="shared" ref="P60:BG60" si="4">P59*10%</f>
        <v>0</v>
      </c>
      <c r="Q60" s="56">
        <f t="shared" si="4"/>
        <v>0</v>
      </c>
      <c r="R60" s="56">
        <f t="shared" si="4"/>
        <v>0</v>
      </c>
      <c r="S60" s="56">
        <f t="shared" si="4"/>
        <v>0</v>
      </c>
      <c r="T60" s="56">
        <f t="shared" si="4"/>
        <v>0</v>
      </c>
      <c r="U60" s="56">
        <f t="shared" si="4"/>
        <v>460</v>
      </c>
      <c r="V60" s="56">
        <f t="shared" si="4"/>
        <v>0</v>
      </c>
      <c r="W60" s="56">
        <f t="shared" si="4"/>
        <v>0</v>
      </c>
      <c r="X60" s="56">
        <f t="shared" si="4"/>
        <v>0</v>
      </c>
      <c r="Y60" s="56">
        <f t="shared" si="4"/>
        <v>0</v>
      </c>
      <c r="Z60" s="56">
        <f t="shared" si="4"/>
        <v>120</v>
      </c>
      <c r="AA60" s="56">
        <f t="shared" si="4"/>
        <v>0</v>
      </c>
      <c r="AB60" s="56">
        <f t="shared" si="4"/>
        <v>0</v>
      </c>
      <c r="AC60" s="56">
        <f t="shared" si="4"/>
        <v>965</v>
      </c>
      <c r="AD60" s="56">
        <f t="shared" si="4"/>
        <v>0</v>
      </c>
      <c r="AE60" s="56">
        <f t="shared" si="4"/>
        <v>0</v>
      </c>
      <c r="AF60" s="56">
        <f t="shared" si="4"/>
        <v>0</v>
      </c>
      <c r="AG60" s="56">
        <f t="shared" si="4"/>
        <v>202.5</v>
      </c>
      <c r="AH60" s="56">
        <f t="shared" si="4"/>
        <v>0</v>
      </c>
      <c r="AI60" s="56">
        <f t="shared" si="4"/>
        <v>0</v>
      </c>
      <c r="AJ60" s="56">
        <f t="shared" si="4"/>
        <v>0</v>
      </c>
      <c r="AK60" s="56">
        <f t="shared" si="4"/>
        <v>0</v>
      </c>
      <c r="AL60" s="56">
        <f t="shared" si="4"/>
        <v>0</v>
      </c>
      <c r="AM60" s="56">
        <f t="shared" ref="AM60" si="5">AM59*10%</f>
        <v>0</v>
      </c>
      <c r="AN60" s="56">
        <f t="shared" ref="AN60" si="6">AN59*10%</f>
        <v>0</v>
      </c>
      <c r="AO60" s="56">
        <f t="shared" ref="AO60" si="7">AO59*10%</f>
        <v>0</v>
      </c>
      <c r="AP60" s="56">
        <f t="shared" ref="AP60" si="8">AP59*10%</f>
        <v>0</v>
      </c>
      <c r="AQ60" s="56">
        <f t="shared" ref="AQ60" si="9">AQ59*10%</f>
        <v>0</v>
      </c>
      <c r="AR60" s="56">
        <f t="shared" ref="AR60" si="10">AR59*10%</f>
        <v>0</v>
      </c>
      <c r="AS60" s="56">
        <f t="shared" ref="AS60" si="11">AS59*10%</f>
        <v>0</v>
      </c>
      <c r="AT60" s="56">
        <f t="shared" ref="AT60" si="12">AT59*10%</f>
        <v>0</v>
      </c>
      <c r="AU60" s="56">
        <f t="shared" ref="AU60" si="13">AU59*10%</f>
        <v>0</v>
      </c>
      <c r="AV60" s="56">
        <f t="shared" ref="AV60" si="14">AV59*10%</f>
        <v>0</v>
      </c>
      <c r="AW60" s="56">
        <f t="shared" ref="AW60" si="15">AW59*10%</f>
        <v>0</v>
      </c>
      <c r="AX60" s="56">
        <f t="shared" ref="AX60" si="16">AX59*10%</f>
        <v>0</v>
      </c>
      <c r="AY60" s="56">
        <f t="shared" ref="AY60" si="17">AY59*10%</f>
        <v>0</v>
      </c>
      <c r="AZ60" s="56">
        <f t="shared" ref="AZ60" si="18">AZ59*10%</f>
        <v>0</v>
      </c>
      <c r="BA60" s="56">
        <f t="shared" ref="BA60" si="19">BA59*10%</f>
        <v>0</v>
      </c>
      <c r="BB60" s="56">
        <f t="shared" ref="BB60" si="20">BB59*10%</f>
        <v>0</v>
      </c>
      <c r="BC60" s="56">
        <f t="shared" ref="BC60" si="21">BC59*10%</f>
        <v>0</v>
      </c>
      <c r="BD60" s="56">
        <f t="shared" ref="BD60" si="22">BD59*10%</f>
        <v>0</v>
      </c>
      <c r="BE60" s="56">
        <f t="shared" ref="BE60" si="23">BE59*10%</f>
        <v>0</v>
      </c>
      <c r="BF60" s="56">
        <f t="shared" ref="BF60" si="24">BF59*10%</f>
        <v>0</v>
      </c>
      <c r="BG60" s="56">
        <f t="shared" si="4"/>
        <v>0</v>
      </c>
    </row>
    <row r="61" spans="3:59" s="47" customFormat="1" x14ac:dyDescent="0.35">
      <c r="C61" s="102">
        <f>'1. Project ID'!F47</f>
        <v>1.1000000000000001</v>
      </c>
      <c r="F61" s="7" t="s">
        <v>217</v>
      </c>
      <c r="G61" s="53"/>
      <c r="H61" s="54">
        <f>SUM(H59:H60)</f>
        <v>28857.95</v>
      </c>
      <c r="I61" s="54">
        <f t="shared" ref="I61" si="25">SUM(I59:I60)</f>
        <v>5060</v>
      </c>
      <c r="J61" s="54">
        <f>SUM(J59:J60)</f>
        <v>33917.949999999997</v>
      </c>
      <c r="K61" s="51"/>
      <c r="O61" s="55">
        <f>SUM(O59:O60)</f>
        <v>0</v>
      </c>
      <c r="P61" s="55">
        <f t="shared" ref="P61:BG61" si="26">SUM(P59:P60)</f>
        <v>0</v>
      </c>
      <c r="Q61" s="55">
        <f t="shared" si="26"/>
        <v>0</v>
      </c>
      <c r="R61" s="55">
        <f t="shared" si="26"/>
        <v>0</v>
      </c>
      <c r="S61" s="55">
        <f t="shared" si="26"/>
        <v>0</v>
      </c>
      <c r="T61" s="55">
        <f t="shared" si="26"/>
        <v>0</v>
      </c>
      <c r="U61" s="55">
        <f t="shared" si="26"/>
        <v>5060</v>
      </c>
      <c r="V61" s="55">
        <f t="shared" si="26"/>
        <v>0</v>
      </c>
      <c r="W61" s="55">
        <f t="shared" si="26"/>
        <v>0</v>
      </c>
      <c r="X61" s="55">
        <f t="shared" si="26"/>
        <v>0</v>
      </c>
      <c r="Y61" s="55">
        <f t="shared" si="26"/>
        <v>0</v>
      </c>
      <c r="Z61" s="55">
        <f t="shared" si="26"/>
        <v>1320</v>
      </c>
      <c r="AA61" s="55">
        <f t="shared" si="26"/>
        <v>0</v>
      </c>
      <c r="AB61" s="55">
        <f t="shared" si="26"/>
        <v>0</v>
      </c>
      <c r="AC61" s="55">
        <f t="shared" si="26"/>
        <v>10615</v>
      </c>
      <c r="AD61" s="55">
        <f t="shared" si="26"/>
        <v>0</v>
      </c>
      <c r="AE61" s="55">
        <f t="shared" si="26"/>
        <v>0</v>
      </c>
      <c r="AF61" s="55">
        <f t="shared" si="26"/>
        <v>0</v>
      </c>
      <c r="AG61" s="55">
        <f t="shared" si="26"/>
        <v>2227.5</v>
      </c>
      <c r="AH61" s="55">
        <f t="shared" si="26"/>
        <v>0</v>
      </c>
      <c r="AI61" s="55">
        <f t="shared" si="26"/>
        <v>0</v>
      </c>
      <c r="AJ61" s="55">
        <f t="shared" si="26"/>
        <v>0</v>
      </c>
      <c r="AK61" s="55">
        <f t="shared" si="26"/>
        <v>0</v>
      </c>
      <c r="AL61" s="55">
        <f t="shared" si="26"/>
        <v>0</v>
      </c>
      <c r="AM61" s="55">
        <f t="shared" ref="AM61" si="27">SUM(AM59:AM60)</f>
        <v>0</v>
      </c>
      <c r="AN61" s="55">
        <f t="shared" ref="AN61" si="28">SUM(AN59:AN60)</f>
        <v>0</v>
      </c>
      <c r="AO61" s="55">
        <f t="shared" ref="AO61" si="29">SUM(AO59:AO60)</f>
        <v>0</v>
      </c>
      <c r="AP61" s="55">
        <f t="shared" ref="AP61" si="30">SUM(AP59:AP60)</f>
        <v>0</v>
      </c>
      <c r="AQ61" s="55">
        <f t="shared" ref="AQ61" si="31">SUM(AQ59:AQ60)</f>
        <v>0</v>
      </c>
      <c r="AR61" s="55">
        <f t="shared" ref="AR61" si="32">SUM(AR59:AR60)</f>
        <v>0</v>
      </c>
      <c r="AS61" s="55">
        <f t="shared" ref="AS61" si="33">SUM(AS59:AS60)</f>
        <v>0</v>
      </c>
      <c r="AT61" s="55">
        <f t="shared" ref="AT61" si="34">SUM(AT59:AT60)</f>
        <v>0</v>
      </c>
      <c r="AU61" s="55">
        <f t="shared" ref="AU61" si="35">SUM(AU59:AU60)</f>
        <v>0</v>
      </c>
      <c r="AV61" s="55">
        <f t="shared" ref="AV61" si="36">SUM(AV59:AV60)</f>
        <v>0</v>
      </c>
      <c r="AW61" s="55">
        <f t="shared" ref="AW61" si="37">SUM(AW59:AW60)</f>
        <v>0</v>
      </c>
      <c r="AX61" s="55">
        <f t="shared" ref="AX61" si="38">SUM(AX59:AX60)</f>
        <v>0</v>
      </c>
      <c r="AY61" s="55">
        <f t="shared" ref="AY61" si="39">SUM(AY59:AY60)</f>
        <v>0</v>
      </c>
      <c r="AZ61" s="55">
        <f t="shared" ref="AZ61" si="40">SUM(AZ59:AZ60)</f>
        <v>0</v>
      </c>
      <c r="BA61" s="55">
        <f t="shared" ref="BA61" si="41">SUM(BA59:BA60)</f>
        <v>0</v>
      </c>
      <c r="BB61" s="55">
        <f t="shared" ref="BB61" si="42">SUM(BB59:BB60)</f>
        <v>0</v>
      </c>
      <c r="BC61" s="55">
        <f t="shared" ref="BC61" si="43">SUM(BC59:BC60)</f>
        <v>0</v>
      </c>
      <c r="BD61" s="55">
        <f t="shared" ref="BD61" si="44">SUM(BD59:BD60)</f>
        <v>0</v>
      </c>
      <c r="BE61" s="55">
        <f t="shared" ref="BE61" si="45">SUM(BE59:BE60)</f>
        <v>0</v>
      </c>
      <c r="BF61" s="55">
        <f t="shared" ref="BF61" si="46">SUM(BF59:BF60)</f>
        <v>0</v>
      </c>
      <c r="BG61" s="55">
        <f t="shared" si="26"/>
        <v>0</v>
      </c>
    </row>
    <row r="63" spans="3:59" s="23" customFormat="1" ht="36.5" x14ac:dyDescent="0.35">
      <c r="K63" s="44"/>
      <c r="L63"/>
      <c r="M63"/>
      <c r="O63" s="22" t="str">
        <f>O9</f>
        <v>Project Investigation / Certification</v>
      </c>
      <c r="P63" s="22" t="str">
        <f t="shared" ref="P63:BG63" si="47">P9</f>
        <v>Consultants Design &amp; Drafting</v>
      </c>
      <c r="Q63" s="22" t="str">
        <f t="shared" si="47"/>
        <v>Preliminaries</v>
      </c>
      <c r="R63" s="22" t="str">
        <f t="shared" si="47"/>
        <v>Site Works</v>
      </c>
      <c r="S63" s="22" t="str">
        <f t="shared" si="47"/>
        <v>Plumber</v>
      </c>
      <c r="T63" s="22" t="str">
        <f t="shared" si="47"/>
        <v>Concrete</v>
      </c>
      <c r="U63" s="22" t="str">
        <f t="shared" si="47"/>
        <v>Carpentry / Builder</v>
      </c>
      <c r="V63" s="22" t="str">
        <f t="shared" si="47"/>
        <v>Membranes</v>
      </c>
      <c r="W63" s="22" t="str">
        <f t="shared" si="47"/>
        <v>Metalwork</v>
      </c>
      <c r="X63" s="22" t="str">
        <f t="shared" si="47"/>
        <v>Roofing</v>
      </c>
      <c r="Y63" s="22" t="str">
        <f t="shared" si="47"/>
        <v>Windows / Glazing</v>
      </c>
      <c r="Z63" s="22" t="str">
        <f t="shared" si="47"/>
        <v>Electrical</v>
      </c>
      <c r="AA63" s="22" t="str">
        <f t="shared" si="47"/>
        <v>Mechanical</v>
      </c>
      <c r="AB63" s="22" t="str">
        <f t="shared" si="47"/>
        <v>Masonry</v>
      </c>
      <c r="AC63" s="22" t="str">
        <f t="shared" si="47"/>
        <v>Linings &amp; Claddings</v>
      </c>
      <c r="AD63" s="22" t="str">
        <f t="shared" si="47"/>
        <v>Doors &amp; Hardware</v>
      </c>
      <c r="AE63" s="22" t="str">
        <f t="shared" si="47"/>
        <v>Joinery</v>
      </c>
      <c r="AF63" s="22" t="str">
        <f t="shared" si="47"/>
        <v>Resiliant Surfaces</v>
      </c>
      <c r="AG63" s="22" t="str">
        <f t="shared" si="47"/>
        <v>Floor Coverings</v>
      </c>
      <c r="AH63" s="22" t="str">
        <f t="shared" si="47"/>
        <v>Painting</v>
      </c>
      <c r="AI63" s="22" t="str">
        <f t="shared" si="47"/>
        <v>External Works</v>
      </c>
      <c r="AJ63" s="22" t="str">
        <f t="shared" si="47"/>
        <v>Civil Works</v>
      </c>
      <c r="AK63" s="22" t="str">
        <f t="shared" si="47"/>
        <v>Demolition</v>
      </c>
      <c r="AL63" s="22" t="str">
        <f t="shared" si="47"/>
        <v>Labourer</v>
      </c>
      <c r="AM63" s="22" t="str">
        <f t="shared" si="47"/>
        <v>Staircase</v>
      </c>
      <c r="AN63" s="22" t="str">
        <f t="shared" si="47"/>
        <v>House Raising</v>
      </c>
      <c r="AO63" s="22" t="str">
        <f t="shared" si="47"/>
        <v>Fee / Charges</v>
      </c>
      <c r="AP63" s="22" t="str">
        <f t="shared" si="47"/>
        <v>Material Supply</v>
      </c>
      <c r="AQ63" s="22" t="str">
        <f t="shared" si="47"/>
        <v>Tiler</v>
      </c>
      <c r="AR63" s="22" t="str">
        <f t="shared" si="47"/>
        <v>Stone Bench Tops</v>
      </c>
      <c r="AS63" s="22" t="str">
        <f t="shared" si="47"/>
        <v>Floor Grind</v>
      </c>
      <c r="AT63" s="22" t="str">
        <f t="shared" si="47"/>
        <v>Other</v>
      </c>
      <c r="AU63" s="22">
        <f t="shared" si="47"/>
        <v>0</v>
      </c>
      <c r="AV63" s="22">
        <f t="shared" si="47"/>
        <v>0</v>
      </c>
      <c r="AW63" s="22">
        <f t="shared" si="47"/>
        <v>0</v>
      </c>
      <c r="AX63" s="22">
        <f t="shared" si="47"/>
        <v>0</v>
      </c>
      <c r="AY63" s="22">
        <f t="shared" si="47"/>
        <v>0</v>
      </c>
      <c r="AZ63" s="22">
        <f t="shared" si="47"/>
        <v>0</v>
      </c>
      <c r="BA63" s="22">
        <f t="shared" si="47"/>
        <v>0</v>
      </c>
      <c r="BB63" s="22">
        <f t="shared" si="47"/>
        <v>0</v>
      </c>
      <c r="BC63" s="22">
        <f t="shared" si="47"/>
        <v>0</v>
      </c>
      <c r="BD63" s="22">
        <f t="shared" si="47"/>
        <v>0</v>
      </c>
      <c r="BE63" s="22">
        <f t="shared" si="47"/>
        <v>0</v>
      </c>
      <c r="BF63" s="22">
        <f t="shared" si="47"/>
        <v>0</v>
      </c>
      <c r="BG63" s="22">
        <f t="shared" si="47"/>
        <v>0</v>
      </c>
    </row>
  </sheetData>
  <sheetProtection sheet="1" objects="1" scenarios="1" selectLockedCells="1" sort="0" autoFilter="0"/>
  <mergeCells count="19">
    <mergeCell ref="C1:E1"/>
    <mergeCell ref="D7:E7"/>
    <mergeCell ref="C9:D9"/>
    <mergeCell ref="C34:C40"/>
    <mergeCell ref="D34:D40"/>
    <mergeCell ref="C16:C24"/>
    <mergeCell ref="D16:D24"/>
    <mergeCell ref="C28:C30"/>
    <mergeCell ref="D28:D30"/>
    <mergeCell ref="D10:D15"/>
    <mergeCell ref="C10:C15"/>
    <mergeCell ref="D52:D57"/>
    <mergeCell ref="C52:C57"/>
    <mergeCell ref="C41:C42"/>
    <mergeCell ref="D41:D42"/>
    <mergeCell ref="C43:C46"/>
    <mergeCell ref="D43:D46"/>
    <mergeCell ref="C49:C50"/>
    <mergeCell ref="D49:D50"/>
  </mergeCells>
  <phoneticPr fontId="9" type="noConversion"/>
  <printOptions horizontalCentered="1"/>
  <pageMargins left="0.70866141732283472" right="0.70866141732283472" top="0.55118110236220474" bottom="0.55118110236220474" header="0.31496062992125984" footer="0.31496062992125984"/>
  <pageSetup paperSize="174" scale="84" fitToHeight="0" orientation="landscape" r:id="rId1"/>
  <headerFooter>
    <oddFooter>&amp;L&amp;A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239F0-F11E-4457-B302-8CC42302034E}">
  <sheetPr>
    <tabColor rgb="FFFFFF00"/>
  </sheetPr>
  <dimension ref="A1:P11"/>
  <sheetViews>
    <sheetView workbookViewId="0">
      <selection activeCell="N3" sqref="N3"/>
    </sheetView>
  </sheetViews>
  <sheetFormatPr defaultRowHeight="14.5" x14ac:dyDescent="0.35"/>
  <cols>
    <col min="1" max="1" width="44.54296875" customWidth="1"/>
    <col min="2" max="2" width="36.81640625" customWidth="1"/>
    <col min="3" max="3" width="32.81640625" customWidth="1"/>
    <col min="4" max="4" width="29" customWidth="1"/>
    <col min="5" max="5" width="33.453125" customWidth="1"/>
    <col min="6" max="6" width="28.1796875" customWidth="1"/>
    <col min="7" max="7" width="22.1796875" customWidth="1"/>
    <col min="8" max="8" width="32.1796875" customWidth="1"/>
    <col min="9" max="9" width="20.453125" customWidth="1"/>
    <col min="10" max="10" width="30.1796875" customWidth="1"/>
    <col min="11" max="11" width="24.1796875" customWidth="1"/>
    <col min="12" max="12" width="22.1796875" customWidth="1"/>
    <col min="13" max="13" width="20.26953125" customWidth="1"/>
    <col min="14" max="14" width="22.81640625" customWidth="1"/>
    <col min="15" max="15" width="16.1796875" customWidth="1"/>
    <col min="16" max="16" width="29" customWidth="1"/>
  </cols>
  <sheetData>
    <row r="1" spans="1:16" x14ac:dyDescent="0.35">
      <c r="A1" s="103">
        <v>1</v>
      </c>
      <c r="B1" s="103">
        <v>2</v>
      </c>
      <c r="C1" s="103">
        <v>3</v>
      </c>
      <c r="D1" s="103">
        <v>4</v>
      </c>
      <c r="E1" s="103">
        <v>5</v>
      </c>
      <c r="F1" s="103">
        <v>6</v>
      </c>
      <c r="G1" s="103">
        <v>7</v>
      </c>
      <c r="H1" s="103">
        <v>8</v>
      </c>
      <c r="I1" s="103">
        <v>9</v>
      </c>
      <c r="J1" s="103">
        <v>10</v>
      </c>
      <c r="K1" s="103">
        <v>11</v>
      </c>
      <c r="L1" s="103">
        <v>12</v>
      </c>
      <c r="M1" s="103">
        <v>13</v>
      </c>
      <c r="N1" s="103">
        <v>14</v>
      </c>
      <c r="O1" s="103">
        <v>15</v>
      </c>
      <c r="P1" s="103">
        <v>16</v>
      </c>
    </row>
    <row r="2" spans="1:16" ht="45.75" customHeight="1" x14ac:dyDescent="0.35">
      <c r="A2" s="104" t="s">
        <v>112</v>
      </c>
      <c r="B2" s="104" t="s">
        <v>229</v>
      </c>
      <c r="C2" s="104" t="s">
        <v>240</v>
      </c>
      <c r="D2" s="104" t="s">
        <v>88</v>
      </c>
      <c r="E2" s="104" t="s">
        <v>244</v>
      </c>
      <c r="F2" s="104" t="s">
        <v>96</v>
      </c>
      <c r="G2" s="104" t="s">
        <v>82</v>
      </c>
      <c r="H2" s="104" t="s">
        <v>252</v>
      </c>
      <c r="I2" s="104" t="s">
        <v>255</v>
      </c>
      <c r="J2" s="104" t="s">
        <v>91</v>
      </c>
      <c r="K2" s="104" t="s">
        <v>288</v>
      </c>
      <c r="L2" s="104" t="s">
        <v>102</v>
      </c>
      <c r="M2" s="104" t="s">
        <v>274</v>
      </c>
      <c r="N2" s="104" t="s">
        <v>278</v>
      </c>
      <c r="O2" s="104" t="s">
        <v>107</v>
      </c>
      <c r="P2" s="104" t="s">
        <v>282</v>
      </c>
    </row>
    <row r="3" spans="1:16" ht="43.5" x14ac:dyDescent="0.35">
      <c r="A3" s="23" t="s">
        <v>113</v>
      </c>
      <c r="B3" s="23" t="s">
        <v>230</v>
      </c>
      <c r="C3" s="3" t="s">
        <v>241</v>
      </c>
      <c r="D3" s="23" t="s">
        <v>89</v>
      </c>
      <c r="E3" s="3" t="s">
        <v>245</v>
      </c>
      <c r="F3" s="3" t="s">
        <v>97</v>
      </c>
      <c r="G3" s="3" t="s">
        <v>83</v>
      </c>
      <c r="H3" s="3" t="s">
        <v>253</v>
      </c>
      <c r="I3" s="3" t="s">
        <v>256</v>
      </c>
      <c r="J3" s="3" t="s">
        <v>92</v>
      </c>
      <c r="K3" s="3" t="s">
        <v>267</v>
      </c>
      <c r="L3" s="3" t="s">
        <v>270</v>
      </c>
      <c r="M3" s="3" t="s">
        <v>275</v>
      </c>
      <c r="N3" s="3" t="s">
        <v>278</v>
      </c>
      <c r="O3" s="3" t="s">
        <v>280</v>
      </c>
      <c r="P3" s="3" t="s">
        <v>117</v>
      </c>
    </row>
    <row r="4" spans="1:16" ht="29" x14ac:dyDescent="0.35">
      <c r="A4" s="23" t="s">
        <v>223</v>
      </c>
      <c r="B4" s="23" t="s">
        <v>231</v>
      </c>
      <c r="F4" s="3" t="s">
        <v>248</v>
      </c>
      <c r="J4" s="3" t="s">
        <v>259</v>
      </c>
      <c r="K4" s="3" t="s">
        <v>268</v>
      </c>
      <c r="L4" s="3" t="s">
        <v>271</v>
      </c>
      <c r="O4" s="98" t="s">
        <v>108</v>
      </c>
      <c r="P4" s="3" t="s">
        <v>123</v>
      </c>
    </row>
    <row r="5" spans="1:16" ht="29" x14ac:dyDescent="0.35">
      <c r="A5" s="23" t="s">
        <v>224</v>
      </c>
      <c r="B5" s="23" t="s">
        <v>232</v>
      </c>
      <c r="F5" s="3" t="s">
        <v>249</v>
      </c>
      <c r="J5" s="3" t="s">
        <v>260</v>
      </c>
      <c r="L5" s="3" t="s">
        <v>272</v>
      </c>
      <c r="P5" s="3" t="s">
        <v>283</v>
      </c>
    </row>
    <row r="6" spans="1:16" ht="29" x14ac:dyDescent="0.35">
      <c r="A6" s="23" t="s">
        <v>225</v>
      </c>
      <c r="B6" s="23" t="s">
        <v>233</v>
      </c>
      <c r="J6" s="3" t="s">
        <v>261</v>
      </c>
      <c r="L6" s="3" t="s">
        <v>103</v>
      </c>
      <c r="P6" s="3" t="s">
        <v>284</v>
      </c>
    </row>
    <row r="7" spans="1:16" ht="29" x14ac:dyDescent="0.35">
      <c r="A7" s="23" t="s">
        <v>226</v>
      </c>
      <c r="B7" s="23" t="s">
        <v>234</v>
      </c>
      <c r="J7" s="3" t="s">
        <v>262</v>
      </c>
      <c r="P7" s="100" t="s">
        <v>285</v>
      </c>
    </row>
    <row r="8" spans="1:16" ht="29" x14ac:dyDescent="0.35">
      <c r="A8" s="23" t="s">
        <v>227</v>
      </c>
      <c r="B8" s="23" t="s">
        <v>235</v>
      </c>
      <c r="J8" s="3" t="s">
        <v>263</v>
      </c>
    </row>
    <row r="9" spans="1:16" ht="43.5" x14ac:dyDescent="0.35">
      <c r="B9" s="23" t="s">
        <v>236</v>
      </c>
      <c r="J9" s="3" t="s">
        <v>264</v>
      </c>
    </row>
    <row r="10" spans="1:16" ht="43.5" x14ac:dyDescent="0.35">
      <c r="B10" s="23" t="s">
        <v>237</v>
      </c>
    </row>
    <row r="11" spans="1:16" x14ac:dyDescent="0.35">
      <c r="B11" s="23" t="s">
        <v>238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DF1BD-AEFB-41C8-93C7-3A6790032BB7}">
  <sheetPr>
    <tabColor rgb="FF00B0F0"/>
  </sheetPr>
  <dimension ref="A1:O241"/>
  <sheetViews>
    <sheetView topLeftCell="A4" workbookViewId="0">
      <selection activeCell="E30" sqref="E30:E42"/>
    </sheetView>
  </sheetViews>
  <sheetFormatPr defaultColWidth="9.1796875" defaultRowHeight="13" x14ac:dyDescent="0.35"/>
  <cols>
    <col min="1" max="1" width="5.81640625" style="57" customWidth="1"/>
    <col min="2" max="4" width="9" style="57" customWidth="1"/>
    <col min="5" max="5" width="8" style="57" customWidth="1"/>
    <col min="6" max="6" width="9.81640625" style="57" customWidth="1"/>
    <col min="7" max="7" width="8" style="57" customWidth="1"/>
    <col min="8" max="11" width="9" style="57" customWidth="1"/>
    <col min="12" max="12" width="4" style="57" customWidth="1"/>
    <col min="13" max="13" width="5" style="57" customWidth="1"/>
    <col min="14" max="14" width="9" style="57" customWidth="1"/>
    <col min="15" max="15" width="5.81640625" style="57" customWidth="1"/>
    <col min="16" max="16384" width="9.1796875" style="57"/>
  </cols>
  <sheetData>
    <row r="1" spans="1:15" ht="78.75" customHeight="1" x14ac:dyDescent="0.35">
      <c r="A1" s="177" t="s">
        <v>289</v>
      </c>
      <c r="B1" s="177"/>
      <c r="C1" s="177"/>
      <c r="D1" s="177"/>
      <c r="E1" s="177"/>
      <c r="F1" s="177"/>
      <c r="G1" s="177"/>
      <c r="H1" s="177"/>
      <c r="I1" s="177"/>
      <c r="J1" s="177"/>
      <c r="K1" s="177"/>
      <c r="L1" s="177"/>
      <c r="M1" s="177"/>
      <c r="N1" s="177"/>
      <c r="O1" s="177"/>
    </row>
    <row r="2" spans="1:15" ht="87" customHeight="1" x14ac:dyDescent="0.35">
      <c r="A2" s="178" t="s">
        <v>290</v>
      </c>
      <c r="B2" s="178"/>
      <c r="C2" s="178"/>
      <c r="D2" s="178"/>
      <c r="E2" s="178"/>
      <c r="F2" s="178"/>
      <c r="G2" s="178"/>
      <c r="H2" s="178"/>
      <c r="I2" s="178"/>
      <c r="J2" s="178"/>
      <c r="K2" s="178"/>
      <c r="L2" s="178"/>
      <c r="M2" s="179"/>
      <c r="N2" s="179"/>
      <c r="O2" s="179"/>
    </row>
    <row r="3" spans="1:15" ht="98.5" customHeight="1" x14ac:dyDescent="0.35">
      <c r="A3" s="178" t="s">
        <v>291</v>
      </c>
      <c r="B3" s="178"/>
      <c r="C3" s="178"/>
      <c r="D3" s="178"/>
      <c r="E3" s="178"/>
      <c r="F3" s="178"/>
      <c r="G3" s="178"/>
      <c r="H3" s="178"/>
      <c r="I3" s="178"/>
      <c r="J3" s="178"/>
      <c r="K3" s="178"/>
      <c r="L3" s="178"/>
      <c r="M3" s="178"/>
      <c r="N3" s="178"/>
      <c r="O3" s="178"/>
    </row>
    <row r="4" spans="1:15" ht="33" customHeight="1" x14ac:dyDescent="0.35">
      <c r="A4" s="85"/>
      <c r="B4" s="87" t="s">
        <v>292</v>
      </c>
      <c r="C4" s="86" t="s">
        <v>293</v>
      </c>
      <c r="O4" s="85"/>
    </row>
    <row r="5" spans="1:15" ht="13" customHeight="1" x14ac:dyDescent="0.3">
      <c r="A5" s="58"/>
      <c r="B5" s="67">
        <v>3300</v>
      </c>
      <c r="C5" s="82">
        <v>209.85</v>
      </c>
      <c r="O5" s="58"/>
    </row>
    <row r="6" spans="1:15" ht="12" customHeight="1" x14ac:dyDescent="0.3">
      <c r="A6" s="58"/>
      <c r="B6" s="61">
        <v>4000</v>
      </c>
      <c r="C6" s="78">
        <v>214.85</v>
      </c>
      <c r="O6" s="58"/>
    </row>
    <row r="7" spans="1:15" ht="13" customHeight="1" x14ac:dyDescent="0.3">
      <c r="A7" s="58"/>
      <c r="B7" s="64">
        <v>5000</v>
      </c>
      <c r="C7" s="75">
        <v>222</v>
      </c>
      <c r="O7" s="58"/>
    </row>
    <row r="8" spans="1:15" ht="12" customHeight="1" x14ac:dyDescent="0.3">
      <c r="A8" s="58"/>
      <c r="B8" s="61">
        <v>6000</v>
      </c>
      <c r="C8" s="78">
        <v>229.15</v>
      </c>
      <c r="O8" s="58"/>
    </row>
    <row r="9" spans="1:15" ht="13" customHeight="1" x14ac:dyDescent="0.3">
      <c r="A9" s="58"/>
      <c r="B9" s="64">
        <v>7000</v>
      </c>
      <c r="C9" s="75">
        <v>236.3</v>
      </c>
      <c r="O9" s="58"/>
    </row>
    <row r="10" spans="1:15" ht="12" customHeight="1" x14ac:dyDescent="0.3">
      <c r="A10" s="58"/>
      <c r="B10" s="61">
        <v>8000</v>
      </c>
      <c r="C10" s="78">
        <v>243.4</v>
      </c>
      <c r="O10" s="58"/>
    </row>
    <row r="11" spans="1:15" ht="13" customHeight="1" x14ac:dyDescent="0.3">
      <c r="A11" s="58"/>
      <c r="B11" s="64">
        <v>9000</v>
      </c>
      <c r="C11" s="75">
        <v>250.5</v>
      </c>
      <c r="O11" s="58"/>
    </row>
    <row r="12" spans="1:15" ht="13" customHeight="1" x14ac:dyDescent="0.3">
      <c r="A12" s="58"/>
      <c r="B12" s="67">
        <v>10000</v>
      </c>
      <c r="C12" s="82">
        <v>257.7</v>
      </c>
      <c r="O12" s="58"/>
    </row>
    <row r="13" spans="1:15" ht="13" customHeight="1" x14ac:dyDescent="0.3">
      <c r="A13" s="58"/>
      <c r="B13" s="61">
        <v>11000</v>
      </c>
      <c r="C13" s="78">
        <v>264.8</v>
      </c>
      <c r="O13" s="58"/>
    </row>
    <row r="14" spans="1:15" ht="12" customHeight="1" x14ac:dyDescent="0.3">
      <c r="A14" s="58"/>
      <c r="B14" s="64">
        <v>12000</v>
      </c>
      <c r="C14" s="75">
        <v>272</v>
      </c>
      <c r="O14" s="58"/>
    </row>
    <row r="15" spans="1:15" ht="12" customHeight="1" x14ac:dyDescent="0.3">
      <c r="A15" s="58"/>
      <c r="B15" s="61">
        <v>13000</v>
      </c>
      <c r="C15" s="78">
        <v>279.05</v>
      </c>
      <c r="O15" s="58"/>
    </row>
    <row r="16" spans="1:15" ht="12" customHeight="1" x14ac:dyDescent="0.3">
      <c r="A16" s="58"/>
      <c r="B16" s="64">
        <v>14000</v>
      </c>
      <c r="C16" s="75">
        <v>286.25</v>
      </c>
      <c r="O16" s="58"/>
    </row>
    <row r="17" spans="1:15" ht="12" customHeight="1" x14ac:dyDescent="0.3">
      <c r="A17" s="58"/>
      <c r="B17" s="61">
        <v>15000</v>
      </c>
      <c r="C17" s="78">
        <v>293.3</v>
      </c>
      <c r="O17" s="58"/>
    </row>
    <row r="18" spans="1:15" ht="12" customHeight="1" x14ac:dyDescent="0.3">
      <c r="A18" s="58"/>
      <c r="B18" s="64">
        <v>16000</v>
      </c>
      <c r="C18" s="75">
        <v>300.5</v>
      </c>
      <c r="O18" s="58"/>
    </row>
    <row r="19" spans="1:15" ht="12" customHeight="1" x14ac:dyDescent="0.3">
      <c r="A19" s="58"/>
      <c r="B19" s="77">
        <v>17000</v>
      </c>
      <c r="C19" s="76">
        <v>307.64999999999998</v>
      </c>
      <c r="O19" s="58"/>
    </row>
    <row r="20" spans="1:15" ht="12" customHeight="1" x14ac:dyDescent="0.3">
      <c r="A20" s="58"/>
      <c r="B20" s="64">
        <v>18000</v>
      </c>
      <c r="C20" s="75">
        <v>314.75</v>
      </c>
      <c r="O20" s="58"/>
    </row>
    <row r="21" spans="1:15" ht="13" customHeight="1" x14ac:dyDescent="0.3">
      <c r="A21" s="58"/>
      <c r="B21" s="71">
        <v>19000</v>
      </c>
      <c r="C21" s="74">
        <v>321.89999999999998</v>
      </c>
      <c r="O21" s="58"/>
    </row>
    <row r="22" spans="1:15" ht="13" customHeight="1" x14ac:dyDescent="0.3">
      <c r="A22" s="58"/>
      <c r="B22" s="67">
        <v>20000</v>
      </c>
      <c r="C22" s="82">
        <v>329.05</v>
      </c>
      <c r="O22" s="58"/>
    </row>
    <row r="23" spans="1:15" ht="12" customHeight="1" x14ac:dyDescent="0.3">
      <c r="A23" s="58"/>
      <c r="B23" s="61">
        <v>21000</v>
      </c>
      <c r="C23" s="78">
        <v>336.2</v>
      </c>
      <c r="O23" s="58"/>
    </row>
    <row r="24" spans="1:15" ht="12" customHeight="1" x14ac:dyDescent="0.3">
      <c r="A24" s="58"/>
      <c r="B24" s="64">
        <v>22000</v>
      </c>
      <c r="C24" s="75">
        <v>343.3</v>
      </c>
      <c r="O24" s="58"/>
    </row>
    <row r="25" spans="1:15" ht="12" customHeight="1" x14ac:dyDescent="0.3">
      <c r="A25" s="58"/>
      <c r="B25" s="61">
        <v>23000</v>
      </c>
      <c r="C25" s="78">
        <v>350.4</v>
      </c>
      <c r="O25" s="58"/>
    </row>
    <row r="26" spans="1:15" ht="12" customHeight="1" x14ac:dyDescent="0.3">
      <c r="A26" s="58"/>
      <c r="B26" s="64">
        <v>24000</v>
      </c>
      <c r="C26" s="75">
        <v>357.6</v>
      </c>
      <c r="O26" s="58"/>
    </row>
    <row r="27" spans="1:15" ht="12" customHeight="1" x14ac:dyDescent="0.3">
      <c r="A27" s="58"/>
      <c r="B27" s="61">
        <v>25000</v>
      </c>
      <c r="C27" s="78">
        <v>364.7</v>
      </c>
      <c r="O27" s="58"/>
    </row>
    <row r="28" spans="1:15" ht="12" customHeight="1" x14ac:dyDescent="0.3">
      <c r="A28" s="58"/>
      <c r="B28" s="64">
        <v>26000</v>
      </c>
      <c r="C28" s="75">
        <v>371.9</v>
      </c>
      <c r="O28" s="58"/>
    </row>
    <row r="29" spans="1:15" ht="21" customHeight="1" x14ac:dyDescent="0.35">
      <c r="A29" s="68"/>
      <c r="B29" s="77">
        <v>27000</v>
      </c>
      <c r="C29" s="76">
        <v>378.95</v>
      </c>
      <c r="O29" s="68"/>
    </row>
    <row r="30" spans="1:15" ht="12" customHeight="1" x14ac:dyDescent="0.3">
      <c r="A30" s="58"/>
      <c r="B30" s="64">
        <v>28000</v>
      </c>
      <c r="C30" s="75">
        <v>386.15</v>
      </c>
      <c r="O30" s="58"/>
    </row>
    <row r="31" spans="1:15" ht="15" customHeight="1" x14ac:dyDescent="0.35">
      <c r="A31" s="68"/>
      <c r="B31" s="71">
        <v>29000</v>
      </c>
      <c r="C31" s="74">
        <v>393.3</v>
      </c>
      <c r="O31" s="68"/>
    </row>
    <row r="32" spans="1:15" ht="13" customHeight="1" x14ac:dyDescent="0.3">
      <c r="A32" s="58"/>
      <c r="B32" s="67">
        <v>30000</v>
      </c>
      <c r="C32" s="82">
        <v>400.4</v>
      </c>
      <c r="O32" s="58"/>
    </row>
    <row r="33" spans="1:15" ht="12" customHeight="1" x14ac:dyDescent="0.3">
      <c r="A33" s="58"/>
      <c r="B33" s="61">
        <v>31000</v>
      </c>
      <c r="C33" s="78">
        <v>407.55</v>
      </c>
      <c r="O33" s="58"/>
    </row>
    <row r="34" spans="1:15" ht="12" customHeight="1" x14ac:dyDescent="0.3">
      <c r="A34" s="58"/>
      <c r="B34" s="64">
        <v>32000</v>
      </c>
      <c r="C34" s="75">
        <v>414.6</v>
      </c>
      <c r="O34" s="58"/>
    </row>
    <row r="35" spans="1:15" ht="12" customHeight="1" x14ac:dyDescent="0.3">
      <c r="A35" s="58"/>
      <c r="B35" s="61">
        <v>33000</v>
      </c>
      <c r="C35" s="78">
        <v>421.75</v>
      </c>
      <c r="O35" s="58"/>
    </row>
    <row r="36" spans="1:15" ht="12" customHeight="1" x14ac:dyDescent="0.3">
      <c r="A36" s="58"/>
      <c r="B36" s="64">
        <v>34000</v>
      </c>
      <c r="C36" s="75">
        <v>428.9</v>
      </c>
      <c r="O36" s="58"/>
    </row>
    <row r="37" spans="1:15" ht="12" customHeight="1" x14ac:dyDescent="0.3">
      <c r="A37" s="58"/>
      <c r="B37" s="61">
        <v>35000</v>
      </c>
      <c r="C37" s="78">
        <v>436.05</v>
      </c>
      <c r="O37" s="58"/>
    </row>
    <row r="38" spans="1:15" ht="12" customHeight="1" x14ac:dyDescent="0.3">
      <c r="A38" s="58"/>
      <c r="B38" s="64">
        <v>36000</v>
      </c>
      <c r="C38" s="75">
        <v>443.2</v>
      </c>
      <c r="O38" s="58"/>
    </row>
    <row r="39" spans="1:15" ht="12" customHeight="1" x14ac:dyDescent="0.3">
      <c r="A39" s="58"/>
      <c r="B39" s="77">
        <v>37000</v>
      </c>
      <c r="C39" s="76">
        <v>450.25</v>
      </c>
      <c r="O39" s="58"/>
    </row>
    <row r="40" spans="1:15" ht="12" customHeight="1" x14ac:dyDescent="0.3">
      <c r="A40" s="58"/>
      <c r="B40" s="64">
        <v>38000</v>
      </c>
      <c r="C40" s="75">
        <v>457.5</v>
      </c>
      <c r="O40" s="58"/>
    </row>
    <row r="41" spans="1:15" ht="13" customHeight="1" x14ac:dyDescent="0.3">
      <c r="A41" s="58"/>
      <c r="B41" s="71">
        <v>39000</v>
      </c>
      <c r="C41" s="74">
        <v>464.55</v>
      </c>
      <c r="O41" s="58"/>
    </row>
    <row r="42" spans="1:15" x14ac:dyDescent="0.35">
      <c r="B42" s="67">
        <v>40000</v>
      </c>
      <c r="C42" s="82">
        <v>471.75</v>
      </c>
    </row>
    <row r="43" spans="1:15" x14ac:dyDescent="0.35">
      <c r="B43" s="61">
        <v>41000</v>
      </c>
      <c r="C43" s="78">
        <v>478.85</v>
      </c>
    </row>
    <row r="44" spans="1:15" x14ac:dyDescent="0.35">
      <c r="B44" s="64">
        <v>42000</v>
      </c>
      <c r="C44" s="75">
        <v>486</v>
      </c>
    </row>
    <row r="45" spans="1:15" x14ac:dyDescent="0.35">
      <c r="B45" s="61">
        <v>43000</v>
      </c>
      <c r="C45" s="78">
        <v>493.15</v>
      </c>
    </row>
    <row r="46" spans="1:15" x14ac:dyDescent="0.35">
      <c r="B46" s="64">
        <v>44000</v>
      </c>
      <c r="C46" s="75">
        <v>500.25</v>
      </c>
    </row>
    <row r="47" spans="1:15" x14ac:dyDescent="0.35">
      <c r="B47" s="61">
        <v>45000</v>
      </c>
      <c r="C47" s="78">
        <v>507.4</v>
      </c>
    </row>
    <row r="48" spans="1:15" x14ac:dyDescent="0.35">
      <c r="B48" s="64">
        <v>46000</v>
      </c>
      <c r="C48" s="75">
        <v>514.5</v>
      </c>
    </row>
    <row r="49" spans="2:3" ht="12.75" customHeight="1" x14ac:dyDescent="0.35">
      <c r="B49" s="77">
        <v>47000</v>
      </c>
      <c r="C49" s="76">
        <v>521.65</v>
      </c>
    </row>
    <row r="50" spans="2:3" x14ac:dyDescent="0.35">
      <c r="B50" s="64">
        <v>48000</v>
      </c>
      <c r="C50" s="75">
        <v>528.85</v>
      </c>
    </row>
    <row r="51" spans="2:3" x14ac:dyDescent="0.35">
      <c r="B51" s="71">
        <v>49000</v>
      </c>
      <c r="C51" s="74">
        <v>535.95000000000005</v>
      </c>
    </row>
    <row r="52" spans="2:3" x14ac:dyDescent="0.35">
      <c r="B52" s="93">
        <v>50000</v>
      </c>
      <c r="C52" s="81">
        <v>543.1</v>
      </c>
    </row>
    <row r="53" spans="2:3" x14ac:dyDescent="0.35">
      <c r="B53" s="89">
        <v>51000</v>
      </c>
      <c r="C53" s="80">
        <v>550.15</v>
      </c>
    </row>
    <row r="54" spans="2:3" x14ac:dyDescent="0.35">
      <c r="B54" s="90">
        <v>52000</v>
      </c>
      <c r="C54" s="79">
        <v>557.4</v>
      </c>
    </row>
    <row r="55" spans="2:3" x14ac:dyDescent="0.35">
      <c r="B55" s="89">
        <v>53000</v>
      </c>
      <c r="C55" s="80">
        <v>564.5</v>
      </c>
    </row>
    <row r="56" spans="2:3" x14ac:dyDescent="0.35">
      <c r="B56" s="90">
        <v>54000</v>
      </c>
      <c r="C56" s="79">
        <v>571.65</v>
      </c>
    </row>
    <row r="57" spans="2:3" x14ac:dyDescent="0.35">
      <c r="B57" s="89">
        <v>55000</v>
      </c>
      <c r="C57" s="80">
        <v>578.75</v>
      </c>
    </row>
    <row r="58" spans="2:3" x14ac:dyDescent="0.35">
      <c r="B58" s="90">
        <v>56000</v>
      </c>
      <c r="C58" s="79">
        <v>585.9</v>
      </c>
    </row>
    <row r="59" spans="2:3" x14ac:dyDescent="0.35">
      <c r="B59" s="91">
        <v>57000</v>
      </c>
      <c r="C59" s="84">
        <v>593.04999999999995</v>
      </c>
    </row>
    <row r="60" spans="2:3" x14ac:dyDescent="0.35">
      <c r="B60" s="90">
        <v>58000</v>
      </c>
      <c r="C60" s="79">
        <v>600.15</v>
      </c>
    </row>
    <row r="61" spans="2:3" x14ac:dyDescent="0.35">
      <c r="B61" s="92">
        <v>59000</v>
      </c>
      <c r="C61" s="83">
        <v>607.29999999999995</v>
      </c>
    </row>
    <row r="62" spans="2:3" x14ac:dyDescent="0.35">
      <c r="B62" s="67">
        <v>60000</v>
      </c>
      <c r="C62" s="82">
        <v>614.45000000000005</v>
      </c>
    </row>
    <row r="63" spans="2:3" x14ac:dyDescent="0.35">
      <c r="B63" s="61">
        <v>61000</v>
      </c>
      <c r="C63" s="78">
        <v>621.54999999999995</v>
      </c>
    </row>
    <row r="64" spans="2:3" x14ac:dyDescent="0.35">
      <c r="B64" s="64">
        <v>62000</v>
      </c>
      <c r="C64" s="75">
        <v>628.75</v>
      </c>
    </row>
    <row r="65" spans="2:3" x14ac:dyDescent="0.35">
      <c r="B65" s="61">
        <v>63000</v>
      </c>
      <c r="C65" s="78">
        <v>635.85</v>
      </c>
    </row>
    <row r="66" spans="2:3" x14ac:dyDescent="0.35">
      <c r="B66" s="64">
        <v>64000</v>
      </c>
      <c r="C66" s="75">
        <v>643</v>
      </c>
    </row>
    <row r="67" spans="2:3" x14ac:dyDescent="0.35">
      <c r="B67" s="61">
        <v>65000</v>
      </c>
      <c r="C67" s="78">
        <v>650.1</v>
      </c>
    </row>
    <row r="68" spans="2:3" x14ac:dyDescent="0.35">
      <c r="B68" s="64">
        <v>66000</v>
      </c>
      <c r="C68" s="75">
        <v>657.25</v>
      </c>
    </row>
    <row r="69" spans="2:3" x14ac:dyDescent="0.35">
      <c r="B69" s="77">
        <v>67000</v>
      </c>
      <c r="C69" s="76">
        <v>664.35</v>
      </c>
    </row>
    <row r="70" spans="2:3" x14ac:dyDescent="0.35">
      <c r="B70" s="64">
        <v>68000</v>
      </c>
      <c r="C70" s="75">
        <v>671.5</v>
      </c>
    </row>
    <row r="71" spans="2:3" x14ac:dyDescent="0.35">
      <c r="B71" s="71">
        <v>69000</v>
      </c>
      <c r="C71" s="74">
        <v>678.6</v>
      </c>
    </row>
    <row r="72" spans="2:3" x14ac:dyDescent="0.35">
      <c r="B72" s="67">
        <v>70000</v>
      </c>
      <c r="C72" s="82">
        <v>685.75</v>
      </c>
    </row>
    <row r="73" spans="2:3" x14ac:dyDescent="0.35">
      <c r="B73" s="61">
        <v>71000</v>
      </c>
      <c r="C73" s="78">
        <v>692.9</v>
      </c>
    </row>
    <row r="74" spans="2:3" x14ac:dyDescent="0.35">
      <c r="B74" s="64">
        <v>72000</v>
      </c>
      <c r="C74" s="75">
        <v>700.05</v>
      </c>
    </row>
    <row r="75" spans="2:3" x14ac:dyDescent="0.35">
      <c r="B75" s="61">
        <v>73000</v>
      </c>
      <c r="C75" s="78">
        <v>707.15</v>
      </c>
    </row>
    <row r="76" spans="2:3" x14ac:dyDescent="0.35">
      <c r="B76" s="64">
        <v>74000</v>
      </c>
      <c r="C76" s="75">
        <v>714.3</v>
      </c>
    </row>
    <row r="77" spans="2:3" x14ac:dyDescent="0.35">
      <c r="B77" s="61">
        <v>75000</v>
      </c>
      <c r="C77" s="78">
        <v>721.45</v>
      </c>
    </row>
    <row r="78" spans="2:3" x14ac:dyDescent="0.35">
      <c r="B78" s="64">
        <v>76000</v>
      </c>
      <c r="C78" s="75">
        <v>728.6</v>
      </c>
    </row>
    <row r="79" spans="2:3" x14ac:dyDescent="0.35">
      <c r="B79" s="77">
        <v>77000</v>
      </c>
      <c r="C79" s="76">
        <v>735.75</v>
      </c>
    </row>
    <row r="80" spans="2:3" x14ac:dyDescent="0.35">
      <c r="B80" s="64">
        <v>78000</v>
      </c>
      <c r="C80" s="75">
        <v>742.85</v>
      </c>
    </row>
    <row r="81" spans="2:3" x14ac:dyDescent="0.35">
      <c r="B81" s="71">
        <v>79000</v>
      </c>
      <c r="C81" s="74">
        <v>749.95</v>
      </c>
    </row>
    <row r="82" spans="2:3" x14ac:dyDescent="0.35">
      <c r="B82" s="67">
        <v>80000</v>
      </c>
      <c r="C82" s="82">
        <v>757.15</v>
      </c>
    </row>
    <row r="83" spans="2:3" x14ac:dyDescent="0.35">
      <c r="B83" s="61">
        <v>81000</v>
      </c>
      <c r="C83" s="78">
        <v>764.25</v>
      </c>
    </row>
    <row r="84" spans="2:3" x14ac:dyDescent="0.35">
      <c r="B84" s="64">
        <v>82000</v>
      </c>
      <c r="C84" s="75">
        <v>771.4</v>
      </c>
    </row>
    <row r="85" spans="2:3" x14ac:dyDescent="0.35">
      <c r="B85" s="61">
        <v>83000</v>
      </c>
      <c r="C85" s="78">
        <v>778.5</v>
      </c>
    </row>
    <row r="86" spans="2:3" x14ac:dyDescent="0.35">
      <c r="B86" s="64">
        <v>84000</v>
      </c>
      <c r="C86" s="75">
        <v>785.75</v>
      </c>
    </row>
    <row r="87" spans="2:3" x14ac:dyDescent="0.35">
      <c r="B87" s="61">
        <v>85000</v>
      </c>
      <c r="C87" s="78">
        <v>792.8</v>
      </c>
    </row>
    <row r="88" spans="2:3" x14ac:dyDescent="0.35">
      <c r="B88" s="64">
        <v>86000</v>
      </c>
      <c r="C88" s="75">
        <v>799.95</v>
      </c>
    </row>
    <row r="89" spans="2:3" x14ac:dyDescent="0.35">
      <c r="B89" s="77">
        <v>87000</v>
      </c>
      <c r="C89" s="76">
        <v>807.05</v>
      </c>
    </row>
    <row r="90" spans="2:3" x14ac:dyDescent="0.35">
      <c r="B90" s="64">
        <v>88000</v>
      </c>
      <c r="C90" s="75">
        <v>814.2</v>
      </c>
    </row>
    <row r="91" spans="2:3" x14ac:dyDescent="0.35">
      <c r="B91" s="71">
        <v>89000</v>
      </c>
      <c r="C91" s="74">
        <v>821.4</v>
      </c>
    </row>
    <row r="92" spans="2:3" x14ac:dyDescent="0.35">
      <c r="B92" s="67">
        <v>90000</v>
      </c>
      <c r="C92" s="82">
        <v>828.5</v>
      </c>
    </row>
    <row r="93" spans="2:3" x14ac:dyDescent="0.35">
      <c r="B93" s="61">
        <v>91000</v>
      </c>
      <c r="C93" s="78">
        <v>835.65</v>
      </c>
    </row>
    <row r="94" spans="2:3" x14ac:dyDescent="0.35">
      <c r="B94" s="64">
        <v>92000</v>
      </c>
      <c r="C94" s="75">
        <v>842.75</v>
      </c>
    </row>
    <row r="95" spans="2:3" x14ac:dyDescent="0.35">
      <c r="B95" s="61">
        <v>93000</v>
      </c>
      <c r="C95" s="78">
        <v>849.85</v>
      </c>
    </row>
    <row r="96" spans="2:3" x14ac:dyDescent="0.35">
      <c r="B96" s="64">
        <v>94000</v>
      </c>
      <c r="C96" s="75">
        <v>857.05</v>
      </c>
    </row>
    <row r="97" spans="2:3" x14ac:dyDescent="0.35">
      <c r="B97" s="61">
        <v>95000</v>
      </c>
      <c r="C97" s="78">
        <v>864.15</v>
      </c>
    </row>
    <row r="98" spans="2:3" x14ac:dyDescent="0.35">
      <c r="B98" s="64">
        <v>96000</v>
      </c>
      <c r="C98" s="75">
        <v>871.35</v>
      </c>
    </row>
    <row r="99" spans="2:3" x14ac:dyDescent="0.35">
      <c r="B99" s="77">
        <v>97000</v>
      </c>
      <c r="C99" s="76">
        <v>878.4</v>
      </c>
    </row>
    <row r="100" spans="2:3" x14ac:dyDescent="0.35">
      <c r="B100" s="64">
        <v>98000</v>
      </c>
      <c r="C100" s="75">
        <v>885.65</v>
      </c>
    </row>
    <row r="101" spans="2:3" x14ac:dyDescent="0.35">
      <c r="B101" s="71">
        <v>99000</v>
      </c>
      <c r="C101" s="74">
        <v>892.65</v>
      </c>
    </row>
    <row r="102" spans="2:3" x14ac:dyDescent="0.35">
      <c r="B102" s="67">
        <v>100000</v>
      </c>
      <c r="C102" s="82">
        <v>899.8</v>
      </c>
    </row>
    <row r="103" spans="2:3" x14ac:dyDescent="0.35">
      <c r="B103" s="61">
        <v>101000</v>
      </c>
      <c r="C103" s="78">
        <v>906.95</v>
      </c>
    </row>
    <row r="104" spans="2:3" x14ac:dyDescent="0.35">
      <c r="B104" s="64">
        <v>102000</v>
      </c>
      <c r="C104" s="75">
        <v>914.05</v>
      </c>
    </row>
    <row r="105" spans="2:3" x14ac:dyDescent="0.35">
      <c r="B105" s="61">
        <v>103000</v>
      </c>
      <c r="C105" s="78">
        <v>921.25</v>
      </c>
    </row>
    <row r="106" spans="2:3" x14ac:dyDescent="0.35">
      <c r="B106" s="64">
        <v>104000</v>
      </c>
      <c r="C106" s="75">
        <v>928.35</v>
      </c>
    </row>
    <row r="107" spans="2:3" x14ac:dyDescent="0.35">
      <c r="B107" s="61">
        <v>105000</v>
      </c>
      <c r="C107" s="78">
        <v>935.5</v>
      </c>
    </row>
    <row r="108" spans="2:3" x14ac:dyDescent="0.35">
      <c r="B108" s="64">
        <v>106000</v>
      </c>
      <c r="C108" s="75">
        <v>942.6</v>
      </c>
    </row>
    <row r="109" spans="2:3" x14ac:dyDescent="0.35">
      <c r="B109" s="77">
        <v>107000</v>
      </c>
      <c r="C109" s="76">
        <v>949.7</v>
      </c>
    </row>
    <row r="110" spans="2:3" x14ac:dyDescent="0.35">
      <c r="B110" s="64">
        <v>108000</v>
      </c>
      <c r="C110" s="75">
        <v>956.95</v>
      </c>
    </row>
    <row r="111" spans="2:3" x14ac:dyDescent="0.35">
      <c r="B111" s="71">
        <v>109000</v>
      </c>
      <c r="C111" s="74">
        <v>964</v>
      </c>
    </row>
    <row r="112" spans="2:3" x14ac:dyDescent="0.35">
      <c r="B112" s="93">
        <v>110000</v>
      </c>
      <c r="C112" s="81">
        <v>971.2</v>
      </c>
    </row>
    <row r="113" spans="2:3" x14ac:dyDescent="0.35">
      <c r="B113" s="89">
        <v>111000</v>
      </c>
      <c r="C113" s="80">
        <v>978.25</v>
      </c>
    </row>
    <row r="114" spans="2:3" x14ac:dyDescent="0.35">
      <c r="B114" s="90">
        <v>112000</v>
      </c>
      <c r="C114" s="79">
        <v>985.5</v>
      </c>
    </row>
    <row r="115" spans="2:3" x14ac:dyDescent="0.35">
      <c r="B115" s="89">
        <v>113000</v>
      </c>
      <c r="C115" s="80">
        <v>992.55</v>
      </c>
    </row>
    <row r="116" spans="2:3" x14ac:dyDescent="0.35">
      <c r="B116" s="90">
        <v>114000</v>
      </c>
      <c r="C116" s="79">
        <v>999.7</v>
      </c>
    </row>
    <row r="117" spans="2:3" x14ac:dyDescent="0.35">
      <c r="B117" s="89">
        <v>115000</v>
      </c>
      <c r="C117" s="59">
        <v>1006.85</v>
      </c>
    </row>
    <row r="118" spans="2:3" x14ac:dyDescent="0.35">
      <c r="B118" s="90">
        <v>116000</v>
      </c>
      <c r="C118" s="62">
        <v>1013.95</v>
      </c>
    </row>
    <row r="119" spans="2:3" x14ac:dyDescent="0.35">
      <c r="B119" s="91">
        <v>117000</v>
      </c>
      <c r="C119" s="72">
        <v>1021.15</v>
      </c>
    </row>
    <row r="120" spans="2:3" x14ac:dyDescent="0.35">
      <c r="B120" s="90">
        <v>118000</v>
      </c>
      <c r="C120" s="62">
        <v>1028.25</v>
      </c>
    </row>
    <row r="121" spans="2:3" x14ac:dyDescent="0.35">
      <c r="B121" s="92">
        <v>119000</v>
      </c>
      <c r="C121" s="69">
        <v>1035.3499999999999</v>
      </c>
    </row>
    <row r="122" spans="2:3" x14ac:dyDescent="0.35">
      <c r="B122" s="67">
        <v>120000</v>
      </c>
      <c r="C122" s="66">
        <v>1042.55</v>
      </c>
    </row>
    <row r="123" spans="2:3" x14ac:dyDescent="0.35">
      <c r="B123" s="61">
        <v>121000</v>
      </c>
      <c r="C123" s="60">
        <v>1049.5999999999999</v>
      </c>
    </row>
    <row r="124" spans="2:3" x14ac:dyDescent="0.35">
      <c r="B124" s="64">
        <v>122000</v>
      </c>
      <c r="C124" s="63">
        <v>1056.8499999999999</v>
      </c>
    </row>
    <row r="125" spans="2:3" x14ac:dyDescent="0.35">
      <c r="B125" s="61">
        <v>123000</v>
      </c>
      <c r="C125" s="60">
        <v>1063.9000000000001</v>
      </c>
    </row>
    <row r="126" spans="2:3" x14ac:dyDescent="0.35">
      <c r="B126" s="64">
        <v>124000</v>
      </c>
      <c r="C126" s="63">
        <v>1071.0999999999999</v>
      </c>
    </row>
    <row r="127" spans="2:3" x14ac:dyDescent="0.35">
      <c r="B127" s="61">
        <v>125000</v>
      </c>
      <c r="C127" s="60">
        <v>1078.1500000000001</v>
      </c>
    </row>
    <row r="128" spans="2:3" x14ac:dyDescent="0.35">
      <c r="B128" s="64">
        <v>126000</v>
      </c>
      <c r="C128" s="63">
        <v>1085.4000000000001</v>
      </c>
    </row>
    <row r="129" spans="2:3" x14ac:dyDescent="0.35">
      <c r="B129" s="88">
        <v>127000</v>
      </c>
      <c r="C129" s="73">
        <v>1092.5</v>
      </c>
    </row>
    <row r="130" spans="2:3" x14ac:dyDescent="0.35">
      <c r="B130" s="64">
        <v>128000</v>
      </c>
      <c r="C130" s="63">
        <v>1099.5999999999999</v>
      </c>
    </row>
    <row r="131" spans="2:3" x14ac:dyDescent="0.35">
      <c r="B131" s="71">
        <v>129000</v>
      </c>
      <c r="C131" s="70">
        <v>1106.75</v>
      </c>
    </row>
    <row r="132" spans="2:3" x14ac:dyDescent="0.35">
      <c r="B132" s="67">
        <v>130000</v>
      </c>
      <c r="C132" s="66">
        <v>1113.8499999999999</v>
      </c>
    </row>
    <row r="133" spans="2:3" x14ac:dyDescent="0.35">
      <c r="B133" s="61">
        <v>131000</v>
      </c>
      <c r="C133" s="60">
        <v>1121.05</v>
      </c>
    </row>
    <row r="134" spans="2:3" x14ac:dyDescent="0.35">
      <c r="B134" s="64">
        <v>132000</v>
      </c>
      <c r="C134" s="63">
        <v>1128.2</v>
      </c>
    </row>
    <row r="135" spans="2:3" x14ac:dyDescent="0.35">
      <c r="B135" s="61">
        <v>133000</v>
      </c>
      <c r="C135" s="60">
        <v>1135.2</v>
      </c>
    </row>
    <row r="136" spans="2:3" x14ac:dyDescent="0.35">
      <c r="B136" s="64">
        <v>134000</v>
      </c>
      <c r="C136" s="63">
        <v>1142.4000000000001</v>
      </c>
    </row>
    <row r="137" spans="2:3" x14ac:dyDescent="0.35">
      <c r="B137" s="61">
        <v>135000</v>
      </c>
      <c r="C137" s="60">
        <v>1149.5</v>
      </c>
    </row>
    <row r="138" spans="2:3" x14ac:dyDescent="0.35">
      <c r="B138" s="64">
        <v>136000</v>
      </c>
      <c r="C138" s="63">
        <v>1156.7</v>
      </c>
    </row>
    <row r="139" spans="2:3" x14ac:dyDescent="0.35">
      <c r="B139" s="94">
        <v>137000</v>
      </c>
      <c r="C139" s="73">
        <v>1163.75</v>
      </c>
    </row>
    <row r="140" spans="2:3" x14ac:dyDescent="0.35">
      <c r="B140" s="64">
        <v>138000</v>
      </c>
      <c r="C140" s="63">
        <v>1170.95</v>
      </c>
    </row>
    <row r="141" spans="2:3" x14ac:dyDescent="0.35">
      <c r="B141" s="71">
        <v>139000</v>
      </c>
      <c r="C141" s="70">
        <v>1178.05</v>
      </c>
    </row>
    <row r="142" spans="2:3" x14ac:dyDescent="0.35">
      <c r="B142" s="67">
        <v>140000</v>
      </c>
      <c r="C142" s="66">
        <v>1185.2</v>
      </c>
    </row>
    <row r="143" spans="2:3" x14ac:dyDescent="0.35">
      <c r="B143" s="61">
        <v>141000</v>
      </c>
      <c r="C143" s="60">
        <v>1192.3499999999999</v>
      </c>
    </row>
    <row r="144" spans="2:3" x14ac:dyDescent="0.35">
      <c r="B144" s="64">
        <v>142000</v>
      </c>
      <c r="C144" s="63">
        <v>1199.45</v>
      </c>
    </row>
    <row r="145" spans="2:3" x14ac:dyDescent="0.35">
      <c r="B145" s="61">
        <v>143000</v>
      </c>
      <c r="C145" s="60">
        <v>1206.5999999999999</v>
      </c>
    </row>
    <row r="146" spans="2:3" x14ac:dyDescent="0.35">
      <c r="B146" s="64">
        <v>144000</v>
      </c>
      <c r="C146" s="63">
        <v>1213.8</v>
      </c>
    </row>
    <row r="147" spans="2:3" x14ac:dyDescent="0.35">
      <c r="B147" s="61">
        <v>145000</v>
      </c>
      <c r="C147" s="60">
        <v>1220.9000000000001</v>
      </c>
    </row>
    <row r="148" spans="2:3" x14ac:dyDescent="0.35">
      <c r="B148" s="64">
        <v>146000</v>
      </c>
      <c r="C148" s="63">
        <v>1228.05</v>
      </c>
    </row>
    <row r="149" spans="2:3" x14ac:dyDescent="0.35">
      <c r="B149" s="94">
        <v>147000</v>
      </c>
      <c r="C149" s="73">
        <v>1235.0999999999999</v>
      </c>
    </row>
    <row r="150" spans="2:3" x14ac:dyDescent="0.35">
      <c r="B150" s="64">
        <v>148000</v>
      </c>
      <c r="C150" s="63">
        <v>1242.3</v>
      </c>
    </row>
    <row r="151" spans="2:3" x14ac:dyDescent="0.35">
      <c r="B151" s="71">
        <v>149000</v>
      </c>
      <c r="C151" s="70">
        <v>1249.4000000000001</v>
      </c>
    </row>
    <row r="152" spans="2:3" x14ac:dyDescent="0.35">
      <c r="B152" s="67">
        <v>150000</v>
      </c>
      <c r="C152" s="66">
        <v>1256.5999999999999</v>
      </c>
    </row>
    <row r="153" spans="2:3" x14ac:dyDescent="0.35">
      <c r="B153" s="61">
        <v>151000</v>
      </c>
      <c r="C153" s="60">
        <v>1272.3499999999999</v>
      </c>
    </row>
    <row r="154" spans="2:3" x14ac:dyDescent="0.35">
      <c r="B154" s="64">
        <v>152000</v>
      </c>
      <c r="C154" s="63">
        <v>1288.2</v>
      </c>
    </row>
    <row r="155" spans="2:3" x14ac:dyDescent="0.35">
      <c r="B155" s="61">
        <v>153000</v>
      </c>
      <c r="C155" s="60">
        <v>1304.05</v>
      </c>
    </row>
    <row r="156" spans="2:3" x14ac:dyDescent="0.35">
      <c r="B156" s="64">
        <v>154000</v>
      </c>
      <c r="C156" s="63">
        <v>1319.85</v>
      </c>
    </row>
    <row r="157" spans="2:3" x14ac:dyDescent="0.35">
      <c r="B157" s="61">
        <v>155000</v>
      </c>
      <c r="C157" s="60">
        <v>1335.7</v>
      </c>
    </row>
    <row r="158" spans="2:3" x14ac:dyDescent="0.35">
      <c r="B158" s="64">
        <v>156000</v>
      </c>
      <c r="C158" s="63">
        <v>1351.5</v>
      </c>
    </row>
    <row r="159" spans="2:3" x14ac:dyDescent="0.35">
      <c r="B159" s="94">
        <v>157000</v>
      </c>
      <c r="C159" s="73">
        <v>1367.3</v>
      </c>
    </row>
    <row r="160" spans="2:3" x14ac:dyDescent="0.35">
      <c r="B160" s="64">
        <v>158000</v>
      </c>
      <c r="C160" s="63">
        <v>1383.1</v>
      </c>
    </row>
    <row r="161" spans="2:3" x14ac:dyDescent="0.35">
      <c r="B161" s="71">
        <v>159000</v>
      </c>
      <c r="C161" s="70">
        <v>1398.9</v>
      </c>
    </row>
    <row r="162" spans="2:3" x14ac:dyDescent="0.35">
      <c r="B162" s="67">
        <v>160000</v>
      </c>
      <c r="C162" s="66">
        <v>1414.85</v>
      </c>
    </row>
    <row r="163" spans="2:3" x14ac:dyDescent="0.35">
      <c r="B163" s="61">
        <v>161000</v>
      </c>
      <c r="C163" s="60">
        <v>1430.6</v>
      </c>
    </row>
    <row r="164" spans="2:3" x14ac:dyDescent="0.35">
      <c r="B164" s="64">
        <v>162000</v>
      </c>
      <c r="C164" s="63">
        <v>1446.45</v>
      </c>
    </row>
    <row r="165" spans="2:3" x14ac:dyDescent="0.35">
      <c r="B165" s="61">
        <v>163000</v>
      </c>
      <c r="C165" s="60">
        <v>1462.2</v>
      </c>
    </row>
    <row r="166" spans="2:3" x14ac:dyDescent="0.35">
      <c r="B166" s="64">
        <v>164000</v>
      </c>
      <c r="C166" s="63">
        <v>1478.05</v>
      </c>
    </row>
    <row r="167" spans="2:3" x14ac:dyDescent="0.35">
      <c r="B167" s="61">
        <v>165000</v>
      </c>
      <c r="C167" s="60">
        <v>1493.8</v>
      </c>
    </row>
    <row r="168" spans="2:3" x14ac:dyDescent="0.35">
      <c r="B168" s="64">
        <v>166000</v>
      </c>
      <c r="C168" s="63">
        <v>1509.75</v>
      </c>
    </row>
    <row r="169" spans="2:3" x14ac:dyDescent="0.35">
      <c r="B169" s="94">
        <v>167000</v>
      </c>
      <c r="C169" s="73">
        <v>1525.5</v>
      </c>
    </row>
    <row r="170" spans="2:3" x14ac:dyDescent="0.35">
      <c r="B170" s="64">
        <v>168000</v>
      </c>
      <c r="C170" s="63">
        <v>1541.35</v>
      </c>
    </row>
    <row r="171" spans="2:3" x14ac:dyDescent="0.35">
      <c r="B171" s="71">
        <v>169000</v>
      </c>
      <c r="C171" s="70">
        <v>1557.15</v>
      </c>
    </row>
    <row r="172" spans="2:3" x14ac:dyDescent="0.35">
      <c r="B172" s="93">
        <v>170000</v>
      </c>
      <c r="C172" s="65">
        <v>1572.95</v>
      </c>
    </row>
    <row r="173" spans="2:3" x14ac:dyDescent="0.35">
      <c r="B173" s="89">
        <v>171000</v>
      </c>
      <c r="C173" s="59">
        <v>1588.8</v>
      </c>
    </row>
    <row r="174" spans="2:3" x14ac:dyDescent="0.35">
      <c r="B174" s="90">
        <v>172000</v>
      </c>
      <c r="C174" s="62">
        <v>1604.65</v>
      </c>
    </row>
    <row r="175" spans="2:3" x14ac:dyDescent="0.35">
      <c r="B175" s="89">
        <v>173000</v>
      </c>
      <c r="C175" s="59">
        <v>1620.45</v>
      </c>
    </row>
    <row r="176" spans="2:3" x14ac:dyDescent="0.35">
      <c r="B176" s="90">
        <v>174000</v>
      </c>
      <c r="C176" s="62">
        <v>1636.25</v>
      </c>
    </row>
    <row r="177" spans="2:3" x14ac:dyDescent="0.35">
      <c r="B177" s="89">
        <v>175000</v>
      </c>
      <c r="C177" s="59">
        <v>1652.05</v>
      </c>
    </row>
    <row r="178" spans="2:3" x14ac:dyDescent="0.35">
      <c r="B178" s="90">
        <v>176000</v>
      </c>
      <c r="C178" s="62">
        <v>1667.95</v>
      </c>
    </row>
    <row r="179" spans="2:3" x14ac:dyDescent="0.35">
      <c r="B179" s="89">
        <v>177000</v>
      </c>
      <c r="C179" s="72">
        <v>1683.7</v>
      </c>
    </row>
    <row r="180" spans="2:3" x14ac:dyDescent="0.35">
      <c r="B180" s="90">
        <v>178000</v>
      </c>
      <c r="C180" s="62">
        <v>1699.6</v>
      </c>
    </row>
    <row r="181" spans="2:3" x14ac:dyDescent="0.35">
      <c r="B181" s="92">
        <v>179000</v>
      </c>
      <c r="C181" s="69">
        <v>1715.35</v>
      </c>
    </row>
    <row r="182" spans="2:3" x14ac:dyDescent="0.35">
      <c r="B182" s="67">
        <v>180000</v>
      </c>
      <c r="C182" s="66">
        <v>1731.2</v>
      </c>
    </row>
    <row r="183" spans="2:3" x14ac:dyDescent="0.35">
      <c r="B183" s="61">
        <v>181000</v>
      </c>
      <c r="C183" s="60">
        <v>1746.95</v>
      </c>
    </row>
    <row r="184" spans="2:3" x14ac:dyDescent="0.35">
      <c r="B184" s="64">
        <v>182000</v>
      </c>
      <c r="C184" s="63">
        <v>1762.85</v>
      </c>
    </row>
    <row r="185" spans="2:3" x14ac:dyDescent="0.35">
      <c r="B185" s="61">
        <v>183000</v>
      </c>
      <c r="C185" s="60">
        <v>1778.65</v>
      </c>
    </row>
    <row r="186" spans="2:3" x14ac:dyDescent="0.35">
      <c r="B186" s="64">
        <v>184000</v>
      </c>
      <c r="C186" s="63">
        <v>1794.55</v>
      </c>
    </row>
    <row r="187" spans="2:3" x14ac:dyDescent="0.35">
      <c r="B187" s="61">
        <v>185000</v>
      </c>
      <c r="C187" s="60">
        <v>1810.3</v>
      </c>
    </row>
    <row r="188" spans="2:3" x14ac:dyDescent="0.35">
      <c r="B188" s="64">
        <v>186000</v>
      </c>
      <c r="C188" s="63">
        <v>1826.1</v>
      </c>
    </row>
    <row r="189" spans="2:3" x14ac:dyDescent="0.35">
      <c r="B189" s="61">
        <v>187000</v>
      </c>
      <c r="C189" s="60">
        <v>1841.95</v>
      </c>
    </row>
    <row r="190" spans="2:3" x14ac:dyDescent="0.35">
      <c r="B190" s="64">
        <v>188000</v>
      </c>
      <c r="C190" s="63">
        <v>1857.75</v>
      </c>
    </row>
    <row r="191" spans="2:3" x14ac:dyDescent="0.35">
      <c r="B191" s="61">
        <v>189000</v>
      </c>
      <c r="C191" s="60">
        <v>1873.55</v>
      </c>
    </row>
    <row r="192" spans="2:3" x14ac:dyDescent="0.35">
      <c r="B192" s="67">
        <v>190000</v>
      </c>
      <c r="C192" s="66">
        <v>1889.4</v>
      </c>
    </row>
    <row r="193" spans="2:3" x14ac:dyDescent="0.35">
      <c r="B193" s="61">
        <v>191000</v>
      </c>
      <c r="C193" s="60">
        <v>1905.2</v>
      </c>
    </row>
    <row r="194" spans="2:3" x14ac:dyDescent="0.35">
      <c r="B194" s="64">
        <v>192000</v>
      </c>
      <c r="C194" s="63">
        <v>1921.05</v>
      </c>
    </row>
    <row r="195" spans="2:3" x14ac:dyDescent="0.35">
      <c r="B195" s="61">
        <v>193000</v>
      </c>
      <c r="C195" s="60">
        <v>1936.85</v>
      </c>
    </row>
    <row r="196" spans="2:3" x14ac:dyDescent="0.35">
      <c r="B196" s="64">
        <v>194000</v>
      </c>
      <c r="C196" s="63">
        <v>1952.7</v>
      </c>
    </row>
    <row r="197" spans="2:3" x14ac:dyDescent="0.35">
      <c r="B197" s="61">
        <v>195000</v>
      </c>
      <c r="C197" s="60">
        <v>1968.5</v>
      </c>
    </row>
    <row r="198" spans="2:3" x14ac:dyDescent="0.35">
      <c r="B198" s="64">
        <v>196000</v>
      </c>
      <c r="C198" s="63">
        <v>1984.3</v>
      </c>
    </row>
    <row r="199" spans="2:3" x14ac:dyDescent="0.35">
      <c r="B199" s="61">
        <v>197000</v>
      </c>
      <c r="C199" s="60">
        <v>2000.15</v>
      </c>
    </row>
    <row r="200" spans="2:3" x14ac:dyDescent="0.35">
      <c r="B200" s="64">
        <v>198000</v>
      </c>
      <c r="C200" s="63">
        <v>2016</v>
      </c>
    </row>
    <row r="201" spans="2:3" x14ac:dyDescent="0.35">
      <c r="B201" s="61">
        <v>199000</v>
      </c>
      <c r="C201" s="60">
        <v>2031.8</v>
      </c>
    </row>
    <row r="202" spans="2:3" x14ac:dyDescent="0.35">
      <c r="B202" s="67">
        <v>200000</v>
      </c>
      <c r="C202" s="66">
        <v>2047.6</v>
      </c>
    </row>
    <row r="203" spans="2:3" x14ac:dyDescent="0.35">
      <c r="B203" s="61">
        <v>201000</v>
      </c>
      <c r="C203" s="60">
        <v>2063.4</v>
      </c>
    </row>
    <row r="204" spans="2:3" x14ac:dyDescent="0.35">
      <c r="B204" s="64">
        <v>202000</v>
      </c>
      <c r="C204" s="63">
        <v>2079.1999999999998</v>
      </c>
    </row>
    <row r="205" spans="2:3" x14ac:dyDescent="0.35">
      <c r="B205" s="61">
        <v>203000</v>
      </c>
      <c r="C205" s="60">
        <v>2095.1</v>
      </c>
    </row>
    <row r="206" spans="2:3" x14ac:dyDescent="0.35">
      <c r="B206" s="64">
        <v>204000</v>
      </c>
      <c r="C206" s="63">
        <v>2110.9499999999998</v>
      </c>
    </row>
    <row r="207" spans="2:3" x14ac:dyDescent="0.35">
      <c r="B207" s="61">
        <v>205000</v>
      </c>
      <c r="C207" s="60">
        <v>2126.6999999999998</v>
      </c>
    </row>
    <row r="208" spans="2:3" x14ac:dyDescent="0.35">
      <c r="B208" s="64">
        <v>206000</v>
      </c>
      <c r="C208" s="63">
        <v>2142.6</v>
      </c>
    </row>
    <row r="209" spans="2:3" x14ac:dyDescent="0.35">
      <c r="B209" s="61">
        <v>207000</v>
      </c>
      <c r="C209" s="60">
        <v>2158.3000000000002</v>
      </c>
    </row>
    <row r="210" spans="2:3" x14ac:dyDescent="0.35">
      <c r="B210" s="64">
        <v>208000</v>
      </c>
      <c r="C210" s="63">
        <v>2174.15</v>
      </c>
    </row>
    <row r="211" spans="2:3" x14ac:dyDescent="0.35">
      <c r="B211" s="61">
        <v>209000</v>
      </c>
      <c r="C211" s="60">
        <v>2190</v>
      </c>
    </row>
    <row r="212" spans="2:3" x14ac:dyDescent="0.35">
      <c r="B212" s="67">
        <v>210000</v>
      </c>
      <c r="C212" s="66">
        <v>2205.85</v>
      </c>
    </row>
    <row r="213" spans="2:3" x14ac:dyDescent="0.35">
      <c r="B213" s="61">
        <v>211000</v>
      </c>
      <c r="C213" s="60">
        <v>2221.65</v>
      </c>
    </row>
    <row r="214" spans="2:3" x14ac:dyDescent="0.35">
      <c r="B214" s="64">
        <v>212000</v>
      </c>
      <c r="C214" s="63">
        <v>2237.4499999999998</v>
      </c>
    </row>
    <row r="215" spans="2:3" x14ac:dyDescent="0.35">
      <c r="B215" s="61">
        <v>213000</v>
      </c>
      <c r="C215" s="60">
        <v>2253.25</v>
      </c>
    </row>
    <row r="216" spans="2:3" x14ac:dyDescent="0.35">
      <c r="B216" s="64">
        <v>214000</v>
      </c>
      <c r="C216" s="63">
        <v>2269.1</v>
      </c>
    </row>
    <row r="217" spans="2:3" x14ac:dyDescent="0.35">
      <c r="B217" s="61">
        <v>215000</v>
      </c>
      <c r="C217" s="60">
        <v>2284.9499999999998</v>
      </c>
    </row>
    <row r="218" spans="2:3" x14ac:dyDescent="0.35">
      <c r="B218" s="64">
        <v>216000</v>
      </c>
      <c r="C218" s="63">
        <v>2300.75</v>
      </c>
    </row>
    <row r="219" spans="2:3" x14ac:dyDescent="0.35">
      <c r="B219" s="61">
        <v>217000</v>
      </c>
      <c r="C219" s="60">
        <v>2316.6</v>
      </c>
    </row>
    <row r="220" spans="2:3" x14ac:dyDescent="0.35">
      <c r="B220" s="64">
        <v>218000</v>
      </c>
      <c r="C220" s="63">
        <v>2332.35</v>
      </c>
    </row>
    <row r="221" spans="2:3" x14ac:dyDescent="0.35">
      <c r="B221" s="61">
        <v>219000</v>
      </c>
      <c r="C221" s="60">
        <v>2348.15</v>
      </c>
    </row>
    <row r="222" spans="2:3" x14ac:dyDescent="0.35">
      <c r="B222" s="67">
        <v>220000</v>
      </c>
      <c r="C222" s="66">
        <v>2364.0500000000002</v>
      </c>
    </row>
    <row r="223" spans="2:3" x14ac:dyDescent="0.35">
      <c r="B223" s="61">
        <v>221000</v>
      </c>
      <c r="C223" s="60">
        <v>2379.8000000000002</v>
      </c>
    </row>
    <row r="224" spans="2:3" x14ac:dyDescent="0.35">
      <c r="B224" s="64">
        <v>222000</v>
      </c>
      <c r="C224" s="63">
        <v>2395.75</v>
      </c>
    </row>
    <row r="225" spans="2:3" x14ac:dyDescent="0.35">
      <c r="B225" s="61">
        <v>223000</v>
      </c>
      <c r="C225" s="60">
        <v>2411.4499999999998</v>
      </c>
    </row>
    <row r="226" spans="2:3" x14ac:dyDescent="0.35">
      <c r="B226" s="64">
        <v>224000</v>
      </c>
      <c r="C226" s="63">
        <v>2427.3000000000002</v>
      </c>
    </row>
    <row r="227" spans="2:3" x14ac:dyDescent="0.35">
      <c r="B227" s="61">
        <v>225000</v>
      </c>
      <c r="C227" s="60">
        <v>2443.1</v>
      </c>
    </row>
    <row r="228" spans="2:3" x14ac:dyDescent="0.35">
      <c r="B228" s="64">
        <v>226000</v>
      </c>
      <c r="C228" s="63">
        <v>2458.9499999999998</v>
      </c>
    </row>
    <row r="229" spans="2:3" x14ac:dyDescent="0.35">
      <c r="B229" s="61">
        <v>227000</v>
      </c>
      <c r="C229" s="60">
        <v>2474.75</v>
      </c>
    </row>
    <row r="230" spans="2:3" x14ac:dyDescent="0.35">
      <c r="B230" s="64">
        <v>228000</v>
      </c>
      <c r="C230" s="63">
        <v>2490.65</v>
      </c>
    </row>
    <row r="231" spans="2:3" x14ac:dyDescent="0.35">
      <c r="B231" s="61">
        <v>229000</v>
      </c>
      <c r="C231" s="60">
        <v>2506.4</v>
      </c>
    </row>
    <row r="232" spans="2:3" x14ac:dyDescent="0.35">
      <c r="B232" s="93">
        <v>230000</v>
      </c>
      <c r="C232" s="65">
        <v>2522.1999999999998</v>
      </c>
    </row>
    <row r="233" spans="2:3" x14ac:dyDescent="0.35">
      <c r="B233" s="89">
        <v>231000</v>
      </c>
      <c r="C233" s="59">
        <v>2538.0500000000002</v>
      </c>
    </row>
    <row r="234" spans="2:3" x14ac:dyDescent="0.35">
      <c r="B234" s="90">
        <v>232000</v>
      </c>
      <c r="C234" s="62">
        <v>2553.85</v>
      </c>
    </row>
    <row r="235" spans="2:3" x14ac:dyDescent="0.35">
      <c r="B235" s="89">
        <v>233000</v>
      </c>
      <c r="C235" s="59">
        <v>2569.6999999999998</v>
      </c>
    </row>
    <row r="236" spans="2:3" x14ac:dyDescent="0.35">
      <c r="B236" s="90">
        <v>234000</v>
      </c>
      <c r="C236" s="62">
        <v>2585.5500000000002</v>
      </c>
    </row>
    <row r="237" spans="2:3" x14ac:dyDescent="0.35">
      <c r="B237" s="89">
        <v>235000</v>
      </c>
      <c r="C237" s="59">
        <v>2601.3000000000002</v>
      </c>
    </row>
    <row r="238" spans="2:3" x14ac:dyDescent="0.35">
      <c r="B238" s="90">
        <v>236000</v>
      </c>
      <c r="C238" s="62">
        <v>2617.1999999999998</v>
      </c>
    </row>
    <row r="239" spans="2:3" x14ac:dyDescent="0.35">
      <c r="B239" s="89">
        <v>237000</v>
      </c>
      <c r="C239" s="59">
        <v>2632.95</v>
      </c>
    </row>
    <row r="240" spans="2:3" x14ac:dyDescent="0.35">
      <c r="B240" s="90">
        <v>238000</v>
      </c>
      <c r="C240" s="62">
        <v>2648.8</v>
      </c>
    </row>
    <row r="241" spans="2:3" x14ac:dyDescent="0.35">
      <c r="B241" s="89">
        <v>239000</v>
      </c>
      <c r="C241" s="59">
        <v>2664.6</v>
      </c>
    </row>
  </sheetData>
  <mergeCells count="4">
    <mergeCell ref="A1:O1"/>
    <mergeCell ref="A2:L2"/>
    <mergeCell ref="M2:O2"/>
    <mergeCell ref="A3:O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08BAEE69B233469879AD4BE90D19B0" ma:contentTypeVersion="17" ma:contentTypeDescription="Create a new document." ma:contentTypeScope="" ma:versionID="db57e2ab06cbc36f37f6186c7d7a6b69">
  <xsd:schema xmlns:xsd="http://www.w3.org/2001/XMLSchema" xmlns:xs="http://www.w3.org/2001/XMLSchema" xmlns:p="http://schemas.microsoft.com/office/2006/metadata/properties" xmlns:ns2="63ac00e9-0c7c-486b-b804-858cf05c6b5a" xmlns:ns3="99e95745-f4f4-4eac-b15f-5acef6eb91fb" xmlns:ns4="http://schemas.microsoft.com/sharepoint/v3/fields" targetNamespace="http://schemas.microsoft.com/office/2006/metadata/properties" ma:root="true" ma:fieldsID="0777a3591348a3911e58a295b7adf26d" ns2:_="" ns3:_="" ns4:_="">
    <xsd:import namespace="63ac00e9-0c7c-486b-b804-858cf05c6b5a"/>
    <xsd:import namespace="99e95745-f4f4-4eac-b15f-5acef6eb91fb"/>
    <xsd:import namespace="http://schemas.microsoft.com/sharepoint/v3/fields"/>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Status" minOccurs="0"/>
                <xsd:element ref="ns2:MediaServiceLocation" minOccurs="0"/>
                <xsd:element ref="ns2:MediaLengthInSeconds" minOccurs="0"/>
                <xsd:element ref="ns4: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ac00e9-0c7c-486b-b804-858cf05c6b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6c13654-9e0b-40a7-be5f-9925f2f8658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Status" ma:index="21" nillable="true" ma:displayName="Status" ma:internalName="Status">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9e95745-f4f4-4eac-b15f-5acef6eb91f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3472308-7418-4358-84f8-ae5794ce225b}" ma:internalName="TaxCatchAll" ma:showField="CatchAllData" ma:web="99e95745-f4f4-4eac-b15f-5acef6eb91f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Location" ma:index="24" nillable="true" ma:displayName="Location" ma:internalName="Lo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3ac00e9-0c7c-486b-b804-858cf05c6b5a">
      <Terms xmlns="http://schemas.microsoft.com/office/infopath/2007/PartnerControls"/>
    </lcf76f155ced4ddcb4097134ff3c332f>
    <Location xmlns="http://schemas.microsoft.com/sharepoint/v3/fields" xsi:nil="true"/>
    <TaxCatchAll xmlns="99e95745-f4f4-4eac-b15f-5acef6eb91fb" xsi:nil="true"/>
    <Status xmlns="63ac00e9-0c7c-486b-b804-858cf05c6b5a" xsi:nil="true"/>
  </documentManagement>
</p:properties>
</file>

<file path=customXml/itemProps1.xml><?xml version="1.0" encoding="utf-8"?>
<ds:datastoreItem xmlns:ds="http://schemas.openxmlformats.org/officeDocument/2006/customXml" ds:itemID="{5D9D1994-10DC-441E-A9B5-606927E5A1CC}">
  <ds:schemaRefs>
    <ds:schemaRef ds:uri="http://schemas.microsoft.com/sharepoint/v3/contenttype/forms"/>
  </ds:schemaRefs>
</ds:datastoreItem>
</file>

<file path=customXml/itemProps2.xml><?xml version="1.0" encoding="utf-8"?>
<ds:datastoreItem xmlns:ds="http://schemas.openxmlformats.org/officeDocument/2006/customXml" ds:itemID="{AEAA9632-2B2C-4C9B-8762-0399DDD5A6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ac00e9-0c7c-486b-b804-858cf05c6b5a"/>
    <ds:schemaRef ds:uri="99e95745-f4f4-4eac-b15f-5acef6eb91fb"/>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9AA77A-9650-4DB4-A2A3-3E502A5FDE2C}">
  <ds:schemaRefs>
    <ds:schemaRef ds:uri="99e95745-f4f4-4eac-b15f-5acef6eb91fb"/>
    <ds:schemaRef ds:uri="http://purl.org/dc/elements/1.1/"/>
    <ds:schemaRef ds:uri="http://schemas.microsoft.com/office/infopath/2007/PartnerControls"/>
    <ds:schemaRef ds:uri="http://purl.org/dc/dcmitype/"/>
    <ds:schemaRef ds:uri="http://purl.org/dc/terms/"/>
    <ds:schemaRef ds:uri="63ac00e9-0c7c-486b-b804-858cf05c6b5a"/>
    <ds:schemaRef ds:uri="http://schemas.microsoft.com/office/2006/documentManagement/types"/>
    <ds:schemaRef ds:uri="http://schemas.microsoft.com/sharepoint/v3/field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22</vt:i4>
      </vt:variant>
    </vt:vector>
  </HeadingPairs>
  <TitlesOfParts>
    <vt:vector size="28" baseType="lpstr">
      <vt:lpstr>1. Project ID</vt:lpstr>
      <vt:lpstr>2. Scope of Works</vt:lpstr>
      <vt:lpstr>3. Trades</vt:lpstr>
      <vt:lpstr>4. Summary of Resilience Works</vt:lpstr>
      <vt:lpstr>Category Works List</vt:lpstr>
      <vt:lpstr>5. QBCC Table 1</vt:lpstr>
      <vt:lpstr>AdditionalCosts</vt:lpstr>
      <vt:lpstr>Cabinetry</vt:lpstr>
      <vt:lpstr>DemolishandRebuildProgram</vt:lpstr>
      <vt:lpstr>DoorsandWindows</vt:lpstr>
      <vt:lpstr>ExternalCladdingandStructure</vt:lpstr>
      <vt:lpstr>ExternalServices</vt:lpstr>
      <vt:lpstr>HomeRaisingProgram</vt:lpstr>
      <vt:lpstr>Insulation</vt:lpstr>
      <vt:lpstr>InternalFloorsandCeilings</vt:lpstr>
      <vt:lpstr>InternalServicesElectrical</vt:lpstr>
      <vt:lpstr>internalStairs</vt:lpstr>
      <vt:lpstr>InternalStructuralMembers</vt:lpstr>
      <vt:lpstr>InternalWalls</vt:lpstr>
      <vt:lpstr>OtherProjectCosts</vt:lpstr>
      <vt:lpstr>'1. Project ID'!Print_Area</vt:lpstr>
      <vt:lpstr>'2. Scope of Works'!Print_Area</vt:lpstr>
      <vt:lpstr>'3. Trades'!Print_Area</vt:lpstr>
      <vt:lpstr>'4. Summary of Resilience Works'!Print_Area</vt:lpstr>
      <vt:lpstr>'2. Scope of Works'!Print_Titles</vt:lpstr>
      <vt:lpstr>'4. Summary of Resilience Works'!Print_Titles</vt:lpstr>
      <vt:lpstr>WallFraming</vt:lpstr>
      <vt:lpstr>WetAreas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Brown</dc:creator>
  <cp:keywords/>
  <dc:description/>
  <cp:lastModifiedBy>Megan Gansberg</cp:lastModifiedBy>
  <cp:revision/>
  <cp:lastPrinted>2023-04-03T03:12:39Z</cp:lastPrinted>
  <dcterms:created xsi:type="dcterms:W3CDTF">2022-11-10T05:34:19Z</dcterms:created>
  <dcterms:modified xsi:type="dcterms:W3CDTF">2023-04-04T23:51:41Z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0x0101001C08BAEE69B233469879AD4BE90D19B0</vt:lpwstr>
  </property>
  <property fmtid="{D5CDD505-2E9C-101B-9397-08002B2CF9AE}" pid="3" name="MediaServiceImageTags">
    <vt:lpwstr/>
  </property>
</Properties>
</file>